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rka\OneDrive\výkresy\"/>
    </mc:Choice>
  </mc:AlternateContent>
  <xr:revisionPtr revIDLastSave="5" documentId="8_{80299587-0F63-4768-AA35-3D9026EDDC8F}" xr6:coauthVersionLast="28" xr6:coauthVersionMax="28" xr10:uidLastSave="{999F9B74-9B27-40C1-8EDC-6683810EFAE0}"/>
  <bookViews>
    <workbookView xWindow="0" yWindow="0" windowWidth="14460" windowHeight="10755" tabRatio="1000" xr2:uid="{C06EE04E-D126-4068-84E1-97A5F29BFFEB}"/>
  </bookViews>
  <sheets>
    <sheet name="Stavba" sheetId="1" r:id="rId1"/>
    <sheet name="01 01 KL" sheetId="2" r:id="rId2"/>
    <sheet name="01 01 Rek" sheetId="3" r:id="rId3"/>
    <sheet name="01 01 Pol" sheetId="4" r:id="rId4"/>
    <sheet name="02 02 KL" sheetId="5" r:id="rId5"/>
    <sheet name="02 02 Rek" sheetId="6" r:id="rId6"/>
    <sheet name="02 02 Pol" sheetId="7" r:id="rId7"/>
    <sheet name="03 03 KL" sheetId="8" r:id="rId8"/>
    <sheet name="03 03 Rek" sheetId="9" r:id="rId9"/>
    <sheet name="03 03 Pol" sheetId="10" r:id="rId10"/>
    <sheet name="04 04 KL" sheetId="11" r:id="rId11"/>
    <sheet name="04 04 Rek" sheetId="12" r:id="rId12"/>
    <sheet name="04 04 Pol" sheetId="13" r:id="rId13"/>
    <sheet name="05 05 KL" sheetId="14" r:id="rId14"/>
    <sheet name="05 05 Rek" sheetId="15" r:id="rId15"/>
    <sheet name="05 05 Pol" sheetId="16" r:id="rId16"/>
  </sheets>
  <definedNames>
    <definedName name="CelkemObjekty" localSheetId="0">Stavba!$F$35</definedName>
    <definedName name="CisloStavby" localSheetId="0">Stavba!$D$5</definedName>
    <definedName name="dadresa" localSheetId="0">Stavba!$D$8</definedName>
    <definedName name="DIČ" localSheetId="0">Stavba!$K$8</definedName>
    <definedName name="dmisto" localSheetId="0">Stavba!$D$9</definedName>
    <definedName name="dpsc" localSheetId="0">Stavba!$C$9</definedName>
    <definedName name="IČO" localSheetId="0">Stavba!$K$7</definedName>
    <definedName name="NazevObjektu" localSheetId="0">Stavba!$C$29</definedName>
    <definedName name="NazevStavby" localSheetId="0">Stavba!$E$5</definedName>
    <definedName name="_xlnm.Print_Titles" localSheetId="3">'01 01 Pol'!$1:$6</definedName>
    <definedName name="_xlnm.Print_Titles" localSheetId="2">'01 01 Rek'!$1:$6</definedName>
    <definedName name="_xlnm.Print_Titles" localSheetId="6">'02 02 Pol'!$1:$6</definedName>
    <definedName name="_xlnm.Print_Titles" localSheetId="5">'02 02 Rek'!$1:$6</definedName>
    <definedName name="_xlnm.Print_Titles" localSheetId="9">'03 03 Pol'!$1:$6</definedName>
    <definedName name="_xlnm.Print_Titles" localSheetId="8">'03 03 Rek'!$1:$6</definedName>
    <definedName name="_xlnm.Print_Titles" localSheetId="12">'04 04 Pol'!$1:$6</definedName>
    <definedName name="_xlnm.Print_Titles" localSheetId="11">'04 04 Rek'!$1:$6</definedName>
    <definedName name="_xlnm.Print_Titles" localSheetId="15">'05 05 Pol'!$1:$6</definedName>
    <definedName name="_xlnm.Print_Titles" localSheetId="14">'05 05 Rek'!$1:$6</definedName>
    <definedName name="Objednatel" localSheetId="0">Stavba!$D$11</definedName>
    <definedName name="Objekt" localSheetId="0">Stavba!$B$29</definedName>
    <definedName name="_xlnm.Print_Area" localSheetId="1">'01 01 KL'!$A$1:$G$45</definedName>
    <definedName name="_xlnm.Print_Area" localSheetId="3">'01 01 Pol'!$A$1:$K$230</definedName>
    <definedName name="_xlnm.Print_Area" localSheetId="2">'01 01 Rek'!$A$1:$I$39</definedName>
    <definedName name="_xlnm.Print_Area" localSheetId="4">'02 02 KL'!$A$1:$G$45</definedName>
    <definedName name="_xlnm.Print_Area" localSheetId="6">'02 02 Pol'!$A$1:$K$79</definedName>
    <definedName name="_xlnm.Print_Area" localSheetId="5">'02 02 Rek'!$A$1:$I$27</definedName>
    <definedName name="_xlnm.Print_Area" localSheetId="7">'03 03 KL'!$A$1:$G$45</definedName>
    <definedName name="_xlnm.Print_Area" localSheetId="9">'03 03 Pol'!$A$1:$K$39</definedName>
    <definedName name="_xlnm.Print_Area" localSheetId="8">'03 03 Rek'!$A$1:$I$25</definedName>
    <definedName name="_xlnm.Print_Area" localSheetId="10">'04 04 KL'!$A$1:$G$45</definedName>
    <definedName name="_xlnm.Print_Area" localSheetId="12">'04 04 Pol'!$A$1:$K$75</definedName>
    <definedName name="_xlnm.Print_Area" localSheetId="11">'04 04 Rek'!$A$1:$I$25</definedName>
    <definedName name="_xlnm.Print_Area" localSheetId="13">'05 05 KL'!$A$1:$G$45</definedName>
    <definedName name="_xlnm.Print_Area" localSheetId="15">'05 05 Pol'!$A$1:$K$16</definedName>
    <definedName name="_xlnm.Print_Area" localSheetId="14">'05 05 Rek'!$A$1:$I$22</definedName>
    <definedName name="_xlnm.Print_Area" localSheetId="0">Stavba!$B$1:$J$103</definedName>
    <definedName name="odic" localSheetId="0">Stavba!$K$12</definedName>
    <definedName name="oico" localSheetId="0">Stavba!$K$11</definedName>
    <definedName name="omisto" localSheetId="0">Stavba!$D$13</definedName>
    <definedName name="onazev" localSheetId="0">Stavba!$D$12</definedName>
    <definedName name="opsc" localSheetId="0">Stavba!$C$13</definedName>
    <definedName name="SazbaDPH1" localSheetId="0">Stavba!$D$19</definedName>
    <definedName name="SazbaDPH2" localSheetId="0">Stavba!$D$21</definedName>
    <definedName name="solver_lin" localSheetId="3" hidden="1">0</definedName>
    <definedName name="solver_lin" localSheetId="6" hidden="1">0</definedName>
    <definedName name="solver_lin" localSheetId="9" hidden="1">0</definedName>
    <definedName name="solver_lin" localSheetId="12" hidden="1">0</definedName>
    <definedName name="solver_lin" localSheetId="15" hidden="1">0</definedName>
    <definedName name="solver_num" localSheetId="3" hidden="1">0</definedName>
    <definedName name="solver_num" localSheetId="6" hidden="1">0</definedName>
    <definedName name="solver_num" localSheetId="9" hidden="1">0</definedName>
    <definedName name="solver_num" localSheetId="12" hidden="1">0</definedName>
    <definedName name="solver_num" localSheetId="15" hidden="1">0</definedName>
    <definedName name="solver_opt" localSheetId="3" hidden="1">'01 01 Pol'!#REF!</definedName>
    <definedName name="solver_opt" localSheetId="6" hidden="1">'02 02 Pol'!#REF!</definedName>
    <definedName name="solver_opt" localSheetId="9" hidden="1">'03 03 Pol'!#REF!</definedName>
    <definedName name="solver_opt" localSheetId="12" hidden="1">'04 04 Pol'!#REF!</definedName>
    <definedName name="solver_opt" localSheetId="15" hidden="1">'05 05 Pol'!#REF!</definedName>
    <definedName name="solver_typ" localSheetId="3" hidden="1">1</definedName>
    <definedName name="solver_typ" localSheetId="6" hidden="1">1</definedName>
    <definedName name="solver_typ" localSheetId="9" hidden="1">1</definedName>
    <definedName name="solver_typ" localSheetId="12" hidden="1">1</definedName>
    <definedName name="solver_typ" localSheetId="15" hidden="1">1</definedName>
    <definedName name="solver_val" localSheetId="3" hidden="1">0</definedName>
    <definedName name="solver_val" localSheetId="6" hidden="1">0</definedName>
    <definedName name="solver_val" localSheetId="9" hidden="1">0</definedName>
    <definedName name="solver_val" localSheetId="12" hidden="1">0</definedName>
    <definedName name="solver_val" localSheetId="15" hidden="1">0</definedName>
    <definedName name="SoucetDilu" localSheetId="0">Stavba!$F$84:$J$84</definedName>
    <definedName name="StavbaCelkem" localSheetId="0">Stavba!$H$35</definedName>
    <definedName name="Zhotovitel" localSheetId="0">Stavba!$D$7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1" i="15" l="1"/>
  <c r="I20" i="15"/>
  <c r="D21" i="14"/>
  <c r="I19" i="15"/>
  <c r="G21" i="14" s="1"/>
  <c r="G20" i="14"/>
  <c r="D20" i="14"/>
  <c r="I18" i="15"/>
  <c r="G19" i="14"/>
  <c r="D19" i="14"/>
  <c r="I17" i="15"/>
  <c r="D18" i="14"/>
  <c r="I16" i="15"/>
  <c r="G18" i="14" s="1"/>
  <c r="D17" i="14"/>
  <c r="I15" i="15"/>
  <c r="G17" i="14" s="1"/>
  <c r="G16" i="14"/>
  <c r="D16" i="14"/>
  <c r="I14" i="15"/>
  <c r="G15" i="14"/>
  <c r="D15" i="14"/>
  <c r="I13" i="15"/>
  <c r="BE15" i="16"/>
  <c r="BD15" i="16"/>
  <c r="BC15" i="16"/>
  <c r="BA15" i="16"/>
  <c r="K15" i="16"/>
  <c r="I15" i="16"/>
  <c r="G15" i="16"/>
  <c r="BB15" i="16" s="1"/>
  <c r="BE12" i="16"/>
  <c r="BD12" i="16"/>
  <c r="BC12" i="16"/>
  <c r="BA12" i="16"/>
  <c r="K12" i="16"/>
  <c r="I12" i="16"/>
  <c r="G12" i="16"/>
  <c r="BB12" i="16" s="1"/>
  <c r="BE11" i="16"/>
  <c r="BD11" i="16"/>
  <c r="BC11" i="16"/>
  <c r="BA11" i="16"/>
  <c r="K11" i="16"/>
  <c r="I11" i="16"/>
  <c r="G11" i="16"/>
  <c r="BB11" i="16" s="1"/>
  <c r="BE10" i="16"/>
  <c r="BD10" i="16"/>
  <c r="BC10" i="16"/>
  <c r="BA10" i="16"/>
  <c r="K10" i="16"/>
  <c r="I10" i="16"/>
  <c r="G10" i="16"/>
  <c r="BB10" i="16" s="1"/>
  <c r="BE9" i="16"/>
  <c r="BD9" i="16"/>
  <c r="BC9" i="16"/>
  <c r="BA9" i="16"/>
  <c r="K9" i="16"/>
  <c r="I9" i="16"/>
  <c r="G9" i="16"/>
  <c r="BB9" i="16" s="1"/>
  <c r="BE8" i="16"/>
  <c r="BD8" i="16"/>
  <c r="BC8" i="16"/>
  <c r="BC16" i="16" s="1"/>
  <c r="G7" i="15" s="1"/>
  <c r="G8" i="15" s="1"/>
  <c r="C18" i="14" s="1"/>
  <c r="BA8" i="16"/>
  <c r="K8" i="16"/>
  <c r="I8" i="16"/>
  <c r="I16" i="16" s="1"/>
  <c r="G8" i="16"/>
  <c r="BB8" i="16" s="1"/>
  <c r="BB16" i="16" s="1"/>
  <c r="F7" i="15" s="1"/>
  <c r="F8" i="15" s="1"/>
  <c r="C16" i="14" s="1"/>
  <c r="B7" i="15"/>
  <c r="A7" i="15"/>
  <c r="BE16" i="16"/>
  <c r="I7" i="15" s="1"/>
  <c r="I8" i="15" s="1"/>
  <c r="C21" i="14" s="1"/>
  <c r="BD16" i="16"/>
  <c r="H7" i="15" s="1"/>
  <c r="H8" i="15" s="1"/>
  <c r="C17" i="14" s="1"/>
  <c r="BA16" i="16"/>
  <c r="E7" i="15" s="1"/>
  <c r="E8" i="15" s="1"/>
  <c r="C15" i="14" s="1"/>
  <c r="K16" i="16"/>
  <c r="G16" i="16"/>
  <c r="E4" i="16"/>
  <c r="F3" i="16"/>
  <c r="G23" i="14"/>
  <c r="C33" i="14"/>
  <c r="F33" i="14" s="1"/>
  <c r="C31" i="14"/>
  <c r="G7" i="14"/>
  <c r="H24" i="12"/>
  <c r="I23" i="12"/>
  <c r="G21" i="11"/>
  <c r="D21" i="11"/>
  <c r="I22" i="12"/>
  <c r="D20" i="11"/>
  <c r="I21" i="12"/>
  <c r="G20" i="11" s="1"/>
  <c r="D19" i="11"/>
  <c r="I20" i="12"/>
  <c r="G19" i="11" s="1"/>
  <c r="D18" i="11"/>
  <c r="I19" i="12"/>
  <c r="G18" i="11" s="1"/>
  <c r="G17" i="11"/>
  <c r="D17" i="11"/>
  <c r="I18" i="12"/>
  <c r="D16" i="11"/>
  <c r="I17" i="12"/>
  <c r="G16" i="11" s="1"/>
  <c r="D15" i="11"/>
  <c r="I16" i="12"/>
  <c r="G15" i="11" s="1"/>
  <c r="BE74" i="13"/>
  <c r="BD74" i="13"/>
  <c r="BC74" i="13"/>
  <c r="BB74" i="13"/>
  <c r="BA74" i="13"/>
  <c r="K74" i="13"/>
  <c r="I74" i="13"/>
  <c r="G74" i="13"/>
  <c r="BE73" i="13"/>
  <c r="BD73" i="13"/>
  <c r="BB73" i="13"/>
  <c r="BA73" i="13"/>
  <c r="K73" i="13"/>
  <c r="I73" i="13"/>
  <c r="G73" i="13"/>
  <c r="BC73" i="13" s="1"/>
  <c r="BE72" i="13"/>
  <c r="BD72" i="13"/>
  <c r="BB72" i="13"/>
  <c r="BA72" i="13"/>
  <c r="K72" i="13"/>
  <c r="I72" i="13"/>
  <c r="G72" i="13"/>
  <c r="BC72" i="13" s="1"/>
  <c r="BE71" i="13"/>
  <c r="BD71" i="13"/>
  <c r="BB71" i="13"/>
  <c r="BA71" i="13"/>
  <c r="K71" i="13"/>
  <c r="I71" i="13"/>
  <c r="G71" i="13"/>
  <c r="BC71" i="13" s="1"/>
  <c r="BE70" i="13"/>
  <c r="BD70" i="13"/>
  <c r="BB70" i="13"/>
  <c r="BA70" i="13"/>
  <c r="K70" i="13"/>
  <c r="I70" i="13"/>
  <c r="G70" i="13"/>
  <c r="BC70" i="13" s="1"/>
  <c r="BE69" i="13"/>
  <c r="BD69" i="13"/>
  <c r="BC69" i="13"/>
  <c r="BB69" i="13"/>
  <c r="BA69" i="13"/>
  <c r="K69" i="13"/>
  <c r="I69" i="13"/>
  <c r="G69" i="13"/>
  <c r="BE68" i="13"/>
  <c r="BD68" i="13"/>
  <c r="BC68" i="13"/>
  <c r="BB68" i="13"/>
  <c r="BA68" i="13"/>
  <c r="K68" i="13"/>
  <c r="I68" i="13"/>
  <c r="G68" i="13"/>
  <c r="BE67" i="13"/>
  <c r="BD67" i="13"/>
  <c r="BC67" i="13"/>
  <c r="BB67" i="13"/>
  <c r="BA67" i="13"/>
  <c r="K67" i="13"/>
  <c r="I67" i="13"/>
  <c r="G67" i="13"/>
  <c r="BE66" i="13"/>
  <c r="BD66" i="13"/>
  <c r="BC66" i="13"/>
  <c r="BB66" i="13"/>
  <c r="BA66" i="13"/>
  <c r="K66" i="13"/>
  <c r="I66" i="13"/>
  <c r="G66" i="13"/>
  <c r="BE65" i="13"/>
  <c r="BD65" i="13"/>
  <c r="BC65" i="13"/>
  <c r="BB65" i="13"/>
  <c r="BA65" i="13"/>
  <c r="K65" i="13"/>
  <c r="I65" i="13"/>
  <c r="G65" i="13"/>
  <c r="BE64" i="13"/>
  <c r="BD64" i="13"/>
  <c r="BB64" i="13"/>
  <c r="BA64" i="13"/>
  <c r="K64" i="13"/>
  <c r="I64" i="13"/>
  <c r="G64" i="13"/>
  <c r="BC64" i="13" s="1"/>
  <c r="BE63" i="13"/>
  <c r="BD63" i="13"/>
  <c r="BB63" i="13"/>
  <c r="BA63" i="13"/>
  <c r="K63" i="13"/>
  <c r="I63" i="13"/>
  <c r="G63" i="13"/>
  <c r="BC63" i="13" s="1"/>
  <c r="BE62" i="13"/>
  <c r="BD62" i="13"/>
  <c r="BB62" i="13"/>
  <c r="BA62" i="13"/>
  <c r="K62" i="13"/>
  <c r="I62" i="13"/>
  <c r="G62" i="13"/>
  <c r="BC62" i="13" s="1"/>
  <c r="BE61" i="13"/>
  <c r="BD61" i="13"/>
  <c r="BB61" i="13"/>
  <c r="BA61" i="13"/>
  <c r="K61" i="13"/>
  <c r="I61" i="13"/>
  <c r="G61" i="13"/>
  <c r="BC61" i="13" s="1"/>
  <c r="BE60" i="13"/>
  <c r="BD60" i="13"/>
  <c r="BB60" i="13"/>
  <c r="BA60" i="13"/>
  <c r="K60" i="13"/>
  <c r="I60" i="13"/>
  <c r="G60" i="13"/>
  <c r="BC60" i="13" s="1"/>
  <c r="BE59" i="13"/>
  <c r="BD59" i="13"/>
  <c r="BB59" i="13"/>
  <c r="BA59" i="13"/>
  <c r="K59" i="13"/>
  <c r="I59" i="13"/>
  <c r="G59" i="13"/>
  <c r="BC59" i="13" s="1"/>
  <c r="BE58" i="13"/>
  <c r="BD58" i="13"/>
  <c r="BB58" i="13"/>
  <c r="BA58" i="13"/>
  <c r="K58" i="13"/>
  <c r="I58" i="13"/>
  <c r="G58" i="13"/>
  <c r="BC58" i="13" s="1"/>
  <c r="BE57" i="13"/>
  <c r="BD57" i="13"/>
  <c r="BB57" i="13"/>
  <c r="BA57" i="13"/>
  <c r="K57" i="13"/>
  <c r="I57" i="13"/>
  <c r="G57" i="13"/>
  <c r="BC57" i="13" s="1"/>
  <c r="BE56" i="13"/>
  <c r="BD56" i="13"/>
  <c r="BB56" i="13"/>
  <c r="BA56" i="13"/>
  <c r="K56" i="13"/>
  <c r="I56" i="13"/>
  <c r="G56" i="13"/>
  <c r="BC56" i="13" s="1"/>
  <c r="BE55" i="13"/>
  <c r="BD55" i="13"/>
  <c r="BB55" i="13"/>
  <c r="BA55" i="13"/>
  <c r="K55" i="13"/>
  <c r="I55" i="13"/>
  <c r="G55" i="13"/>
  <c r="BC55" i="13" s="1"/>
  <c r="BC75" i="13" s="1"/>
  <c r="G10" i="12" s="1"/>
  <c r="BE54" i="13"/>
  <c r="BC54" i="13"/>
  <c r="BB54" i="13"/>
  <c r="BA54" i="13"/>
  <c r="K54" i="13"/>
  <c r="I54" i="13"/>
  <c r="G54" i="13"/>
  <c r="BD54" i="13" s="1"/>
  <c r="BE53" i="13"/>
  <c r="BC53" i="13"/>
  <c r="BB53" i="13"/>
  <c r="BA53" i="13"/>
  <c r="K53" i="13"/>
  <c r="I53" i="13"/>
  <c r="G53" i="13"/>
  <c r="BD53" i="13" s="1"/>
  <c r="BE52" i="13"/>
  <c r="BC52" i="13"/>
  <c r="BB52" i="13"/>
  <c r="BA52" i="13"/>
  <c r="K52" i="13"/>
  <c r="I52" i="13"/>
  <c r="G52" i="13"/>
  <c r="BD52" i="13" s="1"/>
  <c r="BE51" i="13"/>
  <c r="BC51" i="13"/>
  <c r="BB51" i="13"/>
  <c r="BA51" i="13"/>
  <c r="K51" i="13"/>
  <c r="I51" i="13"/>
  <c r="G51" i="13"/>
  <c r="BD51" i="13" s="1"/>
  <c r="BE50" i="13"/>
  <c r="BC50" i="13"/>
  <c r="BB50" i="13"/>
  <c r="BA50" i="13"/>
  <c r="K50" i="13"/>
  <c r="I50" i="13"/>
  <c r="G50" i="13"/>
  <c r="BD50" i="13" s="1"/>
  <c r="BE49" i="13"/>
  <c r="BC49" i="13"/>
  <c r="BB49" i="13"/>
  <c r="BA49" i="13"/>
  <c r="K49" i="13"/>
  <c r="I49" i="13"/>
  <c r="G49" i="13"/>
  <c r="BD49" i="13" s="1"/>
  <c r="BE48" i="13"/>
  <c r="BC48" i="13"/>
  <c r="BB48" i="13"/>
  <c r="BA48" i="13"/>
  <c r="K48" i="13"/>
  <c r="I48" i="13"/>
  <c r="G48" i="13"/>
  <c r="BD48" i="13" s="1"/>
  <c r="BE47" i="13"/>
  <c r="BC47" i="13"/>
  <c r="BB47" i="13"/>
  <c r="BA47" i="13"/>
  <c r="K47" i="13"/>
  <c r="I47" i="13"/>
  <c r="G47" i="13"/>
  <c r="BD47" i="13" s="1"/>
  <c r="BE46" i="13"/>
  <c r="BC46" i="13"/>
  <c r="BB46" i="13"/>
  <c r="BA46" i="13"/>
  <c r="K46" i="13"/>
  <c r="I46" i="13"/>
  <c r="G46" i="13"/>
  <c r="BD46" i="13" s="1"/>
  <c r="BE45" i="13"/>
  <c r="BC45" i="13"/>
  <c r="BB45" i="13"/>
  <c r="BA45" i="13"/>
  <c r="K45" i="13"/>
  <c r="I45" i="13"/>
  <c r="G45" i="13"/>
  <c r="BD45" i="13" s="1"/>
  <c r="BE44" i="13"/>
  <c r="BC44" i="13"/>
  <c r="BB44" i="13"/>
  <c r="BA44" i="13"/>
  <c r="K44" i="13"/>
  <c r="I44" i="13"/>
  <c r="G44" i="13"/>
  <c r="BD44" i="13" s="1"/>
  <c r="BE43" i="13"/>
  <c r="BC43" i="13"/>
  <c r="BB43" i="13"/>
  <c r="BA43" i="13"/>
  <c r="K43" i="13"/>
  <c r="I43" i="13"/>
  <c r="G43" i="13"/>
  <c r="BD43" i="13" s="1"/>
  <c r="BE42" i="13"/>
  <c r="BC42" i="13"/>
  <c r="BB42" i="13"/>
  <c r="BA42" i="13"/>
  <c r="K42" i="13"/>
  <c r="I42" i="13"/>
  <c r="G42" i="13"/>
  <c r="BD42" i="13" s="1"/>
  <c r="BE41" i="13"/>
  <c r="BC41" i="13"/>
  <c r="BB41" i="13"/>
  <c r="BA41" i="13"/>
  <c r="K41" i="13"/>
  <c r="I41" i="13"/>
  <c r="G41" i="13"/>
  <c r="BD41" i="13" s="1"/>
  <c r="BE40" i="13"/>
  <c r="BC40" i="13"/>
  <c r="BB40" i="13"/>
  <c r="BA40" i="13"/>
  <c r="K40" i="13"/>
  <c r="I40" i="13"/>
  <c r="G40" i="13"/>
  <c r="BD40" i="13" s="1"/>
  <c r="BE39" i="13"/>
  <c r="BC39" i="13"/>
  <c r="BB39" i="13"/>
  <c r="BA39" i="13"/>
  <c r="K39" i="13"/>
  <c r="I39" i="13"/>
  <c r="G39" i="13"/>
  <c r="BD39" i="13" s="1"/>
  <c r="BE38" i="13"/>
  <c r="BC38" i="13"/>
  <c r="BB38" i="13"/>
  <c r="BA38" i="13"/>
  <c r="K38" i="13"/>
  <c r="I38" i="13"/>
  <c r="G38" i="13"/>
  <c r="BD38" i="13" s="1"/>
  <c r="BE37" i="13"/>
  <c r="BC37" i="13"/>
  <c r="BB37" i="13"/>
  <c r="BA37" i="13"/>
  <c r="K37" i="13"/>
  <c r="I37" i="13"/>
  <c r="G37" i="13"/>
  <c r="BD37" i="13" s="1"/>
  <c r="BE36" i="13"/>
  <c r="BE75" i="13" s="1"/>
  <c r="I10" i="12" s="1"/>
  <c r="BC36" i="13"/>
  <c r="BB36" i="13"/>
  <c r="BA36" i="13"/>
  <c r="BA75" i="13" s="1"/>
  <c r="E10" i="12" s="1"/>
  <c r="K36" i="13"/>
  <c r="I36" i="13"/>
  <c r="G36" i="13"/>
  <c r="BD36" i="13" s="1"/>
  <c r="B10" i="12"/>
  <c r="A10" i="12"/>
  <c r="BB75" i="13"/>
  <c r="F10" i="12" s="1"/>
  <c r="K75" i="13"/>
  <c r="I75" i="13"/>
  <c r="G75" i="13"/>
  <c r="BE33" i="13"/>
  <c r="BC33" i="13"/>
  <c r="BB33" i="13"/>
  <c r="BA33" i="13"/>
  <c r="K33" i="13"/>
  <c r="I33" i="13"/>
  <c r="G33" i="13"/>
  <c r="BD33" i="13" s="1"/>
  <c r="BE32" i="13"/>
  <c r="BC32" i="13"/>
  <c r="BB32" i="13"/>
  <c r="BA32" i="13"/>
  <c r="K32" i="13"/>
  <c r="I32" i="13"/>
  <c r="G32" i="13"/>
  <c r="BD32" i="13" s="1"/>
  <c r="BE31" i="13"/>
  <c r="BC31" i="13"/>
  <c r="BB31" i="13"/>
  <c r="BA31" i="13"/>
  <c r="K31" i="13"/>
  <c r="I31" i="13"/>
  <c r="G31" i="13"/>
  <c r="BD31" i="13" s="1"/>
  <c r="BE30" i="13"/>
  <c r="BC30" i="13"/>
  <c r="BB30" i="13"/>
  <c r="BA30" i="13"/>
  <c r="K30" i="13"/>
  <c r="I30" i="13"/>
  <c r="G30" i="13"/>
  <c r="BD30" i="13" s="1"/>
  <c r="BE29" i="13"/>
  <c r="BD29" i="13"/>
  <c r="BC29" i="13"/>
  <c r="BB29" i="13"/>
  <c r="BA29" i="13"/>
  <c r="K29" i="13"/>
  <c r="K34" i="13" s="1"/>
  <c r="I29" i="13"/>
  <c r="G29" i="13"/>
  <c r="B9" i="12"/>
  <c r="A9" i="12"/>
  <c r="BE34" i="13"/>
  <c r="I9" i="12" s="1"/>
  <c r="BC34" i="13"/>
  <c r="G9" i="12" s="1"/>
  <c r="BB34" i="13"/>
  <c r="F9" i="12" s="1"/>
  <c r="BA34" i="13"/>
  <c r="E9" i="12" s="1"/>
  <c r="I34" i="13"/>
  <c r="G34" i="13"/>
  <c r="BD26" i="13"/>
  <c r="BC26" i="13"/>
  <c r="BB26" i="13"/>
  <c r="BA26" i="13"/>
  <c r="K26" i="13"/>
  <c r="I26" i="13"/>
  <c r="G26" i="13"/>
  <c r="BE26" i="13" s="1"/>
  <c r="BD25" i="13"/>
  <c r="BC25" i="13"/>
  <c r="BB25" i="13"/>
  <c r="BA25" i="13"/>
  <c r="K25" i="13"/>
  <c r="I25" i="13"/>
  <c r="G25" i="13"/>
  <c r="BE25" i="13" s="1"/>
  <c r="BE27" i="13" s="1"/>
  <c r="I8" i="12" s="1"/>
  <c r="BE24" i="13"/>
  <c r="BC24" i="13"/>
  <c r="BB24" i="13"/>
  <c r="BA24" i="13"/>
  <c r="K24" i="13"/>
  <c r="I24" i="13"/>
  <c r="G24" i="13"/>
  <c r="BD24" i="13" s="1"/>
  <c r="BE23" i="13"/>
  <c r="BD23" i="13"/>
  <c r="BC23" i="13"/>
  <c r="BB23" i="13"/>
  <c r="BA23" i="13"/>
  <c r="K23" i="13"/>
  <c r="I23" i="13"/>
  <c r="G23" i="13"/>
  <c r="BE22" i="13"/>
  <c r="BD22" i="13"/>
  <c r="BC22" i="13"/>
  <c r="BB22" i="13"/>
  <c r="BA22" i="13"/>
  <c r="K22" i="13"/>
  <c r="I22" i="13"/>
  <c r="G22" i="13"/>
  <c r="BE21" i="13"/>
  <c r="BD21" i="13"/>
  <c r="BC21" i="13"/>
  <c r="BB21" i="13"/>
  <c r="BA21" i="13"/>
  <c r="K21" i="13"/>
  <c r="I21" i="13"/>
  <c r="G21" i="13"/>
  <c r="BE20" i="13"/>
  <c r="BD20" i="13"/>
  <c r="BC20" i="13"/>
  <c r="BB20" i="13"/>
  <c r="BA20" i="13"/>
  <c r="K20" i="13"/>
  <c r="I20" i="13"/>
  <c r="G20" i="13"/>
  <c r="BE19" i="13"/>
  <c r="BC19" i="13"/>
  <c r="BB19" i="13"/>
  <c r="BA19" i="13"/>
  <c r="K19" i="13"/>
  <c r="I19" i="13"/>
  <c r="G19" i="13"/>
  <c r="BD19" i="13" s="1"/>
  <c r="BE18" i="13"/>
  <c r="BC18" i="13"/>
  <c r="BB18" i="13"/>
  <c r="BA18" i="13"/>
  <c r="K18" i="13"/>
  <c r="I18" i="13"/>
  <c r="G18" i="13"/>
  <c r="BD18" i="13" s="1"/>
  <c r="BE17" i="13"/>
  <c r="BC17" i="13"/>
  <c r="BB17" i="13"/>
  <c r="BA17" i="13"/>
  <c r="K17" i="13"/>
  <c r="I17" i="13"/>
  <c r="G17" i="13"/>
  <c r="BD17" i="13" s="1"/>
  <c r="BE16" i="13"/>
  <c r="BC16" i="13"/>
  <c r="BB16" i="13"/>
  <c r="BA16" i="13"/>
  <c r="K16" i="13"/>
  <c r="I16" i="13"/>
  <c r="G16" i="13"/>
  <c r="BD16" i="13" s="1"/>
  <c r="BE15" i="13"/>
  <c r="BC15" i="13"/>
  <c r="BB15" i="13"/>
  <c r="BA15" i="13"/>
  <c r="K15" i="13"/>
  <c r="I15" i="13"/>
  <c r="G15" i="13"/>
  <c r="BD15" i="13" s="1"/>
  <c r="BE14" i="13"/>
  <c r="BC14" i="13"/>
  <c r="BB14" i="13"/>
  <c r="BA14" i="13"/>
  <c r="K14" i="13"/>
  <c r="I14" i="13"/>
  <c r="G14" i="13"/>
  <c r="BD14" i="13" s="1"/>
  <c r="B8" i="12"/>
  <c r="A8" i="12"/>
  <c r="BC27" i="13"/>
  <c r="G8" i="12" s="1"/>
  <c r="BB27" i="13"/>
  <c r="F8" i="12" s="1"/>
  <c r="BA27" i="13"/>
  <c r="E8" i="12" s="1"/>
  <c r="K27" i="13"/>
  <c r="I27" i="13"/>
  <c r="G27" i="13"/>
  <c r="BD11" i="13"/>
  <c r="BC11" i="13"/>
  <c r="BB11" i="13"/>
  <c r="BA11" i="13"/>
  <c r="K11" i="13"/>
  <c r="I11" i="13"/>
  <c r="G11" i="13"/>
  <c r="BE11" i="13" s="1"/>
  <c r="BD10" i="13"/>
  <c r="BC10" i="13"/>
  <c r="BB10" i="13"/>
  <c r="BA10" i="13"/>
  <c r="K10" i="13"/>
  <c r="I10" i="13"/>
  <c r="G10" i="13"/>
  <c r="BE10" i="13" s="1"/>
  <c r="BD9" i="13"/>
  <c r="BC9" i="13"/>
  <c r="BB9" i="13"/>
  <c r="BA9" i="13"/>
  <c r="K9" i="13"/>
  <c r="I9" i="13"/>
  <c r="G9" i="13"/>
  <c r="BE9" i="13" s="1"/>
  <c r="BD8" i="13"/>
  <c r="BC8" i="13"/>
  <c r="BB8" i="13"/>
  <c r="BA8" i="13"/>
  <c r="K8" i="13"/>
  <c r="I8" i="13"/>
  <c r="G8" i="13"/>
  <c r="BE8" i="13" s="1"/>
  <c r="B7" i="12"/>
  <c r="A7" i="12"/>
  <c r="BD12" i="13"/>
  <c r="H7" i="12" s="1"/>
  <c r="BC12" i="13"/>
  <c r="G7" i="12" s="1"/>
  <c r="BB12" i="13"/>
  <c r="F7" i="12" s="1"/>
  <c r="BA12" i="13"/>
  <c r="E7" i="12" s="1"/>
  <c r="K12" i="13"/>
  <c r="I12" i="13"/>
  <c r="G12" i="13"/>
  <c r="E4" i="13"/>
  <c r="F3" i="13"/>
  <c r="G23" i="11"/>
  <c r="C33" i="11"/>
  <c r="F33" i="11" s="1"/>
  <c r="C31" i="11"/>
  <c r="G7" i="11"/>
  <c r="H24" i="9"/>
  <c r="I23" i="9"/>
  <c r="D21" i="8"/>
  <c r="I22" i="9"/>
  <c r="G21" i="8" s="1"/>
  <c r="D20" i="8"/>
  <c r="I21" i="9"/>
  <c r="G20" i="8" s="1"/>
  <c r="G19" i="8"/>
  <c r="D19" i="8"/>
  <c r="I20" i="9"/>
  <c r="D18" i="8"/>
  <c r="I19" i="9"/>
  <c r="G18" i="8" s="1"/>
  <c r="D17" i="8"/>
  <c r="I18" i="9"/>
  <c r="G17" i="8" s="1"/>
  <c r="G16" i="8"/>
  <c r="D16" i="8"/>
  <c r="I17" i="9"/>
  <c r="G15" i="8"/>
  <c r="D15" i="8"/>
  <c r="I16" i="9"/>
  <c r="BE38" i="10"/>
  <c r="BD38" i="10"/>
  <c r="BC38" i="10"/>
  <c r="BA38" i="10"/>
  <c r="K38" i="10"/>
  <c r="I38" i="10"/>
  <c r="G38" i="10"/>
  <c r="BB38" i="10" s="1"/>
  <c r="BE37" i="10"/>
  <c r="BD37" i="10"/>
  <c r="BC37" i="10"/>
  <c r="BA37" i="10"/>
  <c r="K37" i="10"/>
  <c r="I37" i="10"/>
  <c r="G37" i="10"/>
  <c r="BB37" i="10" s="1"/>
  <c r="BE36" i="10"/>
  <c r="BD36" i="10"/>
  <c r="BC36" i="10"/>
  <c r="BA36" i="10"/>
  <c r="K36" i="10"/>
  <c r="I36" i="10"/>
  <c r="G36" i="10"/>
  <c r="BB36" i="10" s="1"/>
  <c r="BE35" i="10"/>
  <c r="BD35" i="10"/>
  <c r="BC35" i="10"/>
  <c r="BA35" i="10"/>
  <c r="K35" i="10"/>
  <c r="I35" i="10"/>
  <c r="G35" i="10"/>
  <c r="BB35" i="10" s="1"/>
  <c r="BE34" i="10"/>
  <c r="BD34" i="10"/>
  <c r="BC34" i="10"/>
  <c r="BA34" i="10"/>
  <c r="K34" i="10"/>
  <c r="I34" i="10"/>
  <c r="G34" i="10"/>
  <c r="BB34" i="10" s="1"/>
  <c r="BE33" i="10"/>
  <c r="BD33" i="10"/>
  <c r="BC33" i="10"/>
  <c r="BA33" i="10"/>
  <c r="K33" i="10"/>
  <c r="I33" i="10"/>
  <c r="G33" i="10"/>
  <c r="BB33" i="10" s="1"/>
  <c r="BE32" i="10"/>
  <c r="BD32" i="10"/>
  <c r="BC32" i="10"/>
  <c r="BA32" i="10"/>
  <c r="K32" i="10"/>
  <c r="I32" i="10"/>
  <c r="G32" i="10"/>
  <c r="BB32" i="10" s="1"/>
  <c r="BE31" i="10"/>
  <c r="BD31" i="10"/>
  <c r="BC31" i="10"/>
  <c r="BA31" i="10"/>
  <c r="K31" i="10"/>
  <c r="I31" i="10"/>
  <c r="G31" i="10"/>
  <c r="BB31" i="10" s="1"/>
  <c r="BE30" i="10"/>
  <c r="BD30" i="10"/>
  <c r="BC30" i="10"/>
  <c r="BA30" i="10"/>
  <c r="K30" i="10"/>
  <c r="I30" i="10"/>
  <c r="G30" i="10"/>
  <c r="BB30" i="10" s="1"/>
  <c r="BE29" i="10"/>
  <c r="BD29" i="10"/>
  <c r="BC29" i="10"/>
  <c r="BA29" i="10"/>
  <c r="K29" i="10"/>
  <c r="I29" i="10"/>
  <c r="G29" i="10"/>
  <c r="BB29" i="10" s="1"/>
  <c r="BE28" i="10"/>
  <c r="BE39" i="10" s="1"/>
  <c r="I10" i="9" s="1"/>
  <c r="BD28" i="10"/>
  <c r="BD39" i="10" s="1"/>
  <c r="H10" i="9" s="1"/>
  <c r="BC28" i="10"/>
  <c r="BA28" i="10"/>
  <c r="BA39" i="10" s="1"/>
  <c r="E10" i="9" s="1"/>
  <c r="K28" i="10"/>
  <c r="K39" i="10" s="1"/>
  <c r="I28" i="10"/>
  <c r="G28" i="10"/>
  <c r="BB28" i="10" s="1"/>
  <c r="B10" i="9"/>
  <c r="A10" i="9"/>
  <c r="BC39" i="10"/>
  <c r="G10" i="9" s="1"/>
  <c r="I39" i="10"/>
  <c r="G39" i="10"/>
  <c r="BE25" i="10"/>
  <c r="BD25" i="10"/>
  <c r="BC25" i="10"/>
  <c r="BA25" i="10"/>
  <c r="K25" i="10"/>
  <c r="I25" i="10"/>
  <c r="G25" i="10"/>
  <c r="BB25" i="10" s="1"/>
  <c r="BE24" i="10"/>
  <c r="BD24" i="10"/>
  <c r="BC24" i="10"/>
  <c r="BA24" i="10"/>
  <c r="K24" i="10"/>
  <c r="I24" i="10"/>
  <c r="G24" i="10"/>
  <c r="BB24" i="10" s="1"/>
  <c r="BE23" i="10"/>
  <c r="BD23" i="10"/>
  <c r="BD26" i="10" s="1"/>
  <c r="H9" i="9" s="1"/>
  <c r="BC23" i="10"/>
  <c r="BC26" i="10" s="1"/>
  <c r="G9" i="9" s="1"/>
  <c r="BA23" i="10"/>
  <c r="K23" i="10"/>
  <c r="K26" i="10" s="1"/>
  <c r="I23" i="10"/>
  <c r="I26" i="10" s="1"/>
  <c r="G23" i="10"/>
  <c r="BB23" i="10" s="1"/>
  <c r="BB26" i="10" s="1"/>
  <c r="F9" i="9" s="1"/>
  <c r="B9" i="9"/>
  <c r="A9" i="9"/>
  <c r="BE26" i="10"/>
  <c r="I9" i="9" s="1"/>
  <c r="BA26" i="10"/>
  <c r="E9" i="9" s="1"/>
  <c r="G26" i="10"/>
  <c r="BE20" i="10"/>
  <c r="BD20" i="10"/>
  <c r="BC20" i="10"/>
  <c r="BA20" i="10"/>
  <c r="K20" i="10"/>
  <c r="I20" i="10"/>
  <c r="G20" i="10"/>
  <c r="BB20" i="10" s="1"/>
  <c r="BE19" i="10"/>
  <c r="BD19" i="10"/>
  <c r="BC19" i="10"/>
  <c r="BA19" i="10"/>
  <c r="K19" i="10"/>
  <c r="I19" i="10"/>
  <c r="G19" i="10"/>
  <c r="BB19" i="10" s="1"/>
  <c r="BE18" i="10"/>
  <c r="BD18" i="10"/>
  <c r="BC18" i="10"/>
  <c r="BA18" i="10"/>
  <c r="K18" i="10"/>
  <c r="I18" i="10"/>
  <c r="G18" i="10"/>
  <c r="BB18" i="10" s="1"/>
  <c r="BE17" i="10"/>
  <c r="BD17" i="10"/>
  <c r="BC17" i="10"/>
  <c r="BA17" i="10"/>
  <c r="K17" i="10"/>
  <c r="I17" i="10"/>
  <c r="G17" i="10"/>
  <c r="BB17" i="10" s="1"/>
  <c r="BE13" i="10"/>
  <c r="BD13" i="10"/>
  <c r="BC13" i="10"/>
  <c r="BA13" i="10"/>
  <c r="K13" i="10"/>
  <c r="I13" i="10"/>
  <c r="G13" i="10"/>
  <c r="BB13" i="10" s="1"/>
  <c r="BE11" i="10"/>
  <c r="BD11" i="10"/>
  <c r="BC11" i="10"/>
  <c r="BC21" i="10" s="1"/>
  <c r="G8" i="9" s="1"/>
  <c r="BA11" i="10"/>
  <c r="K11" i="10"/>
  <c r="I11" i="10"/>
  <c r="I21" i="10" s="1"/>
  <c r="G11" i="10"/>
  <c r="G21" i="10" s="1"/>
  <c r="B8" i="9"/>
  <c r="A8" i="9"/>
  <c r="BE21" i="10"/>
  <c r="I8" i="9" s="1"/>
  <c r="BD21" i="10"/>
  <c r="H8" i="9" s="1"/>
  <c r="BA21" i="10"/>
  <c r="E8" i="9" s="1"/>
  <c r="K21" i="10"/>
  <c r="BE8" i="10"/>
  <c r="BE9" i="10" s="1"/>
  <c r="I7" i="9" s="1"/>
  <c r="BD8" i="10"/>
  <c r="BC8" i="10"/>
  <c r="BB8" i="10"/>
  <c r="BB9" i="10" s="1"/>
  <c r="F7" i="9" s="1"/>
  <c r="BA8" i="10"/>
  <c r="BA9" i="10" s="1"/>
  <c r="E7" i="9" s="1"/>
  <c r="K8" i="10"/>
  <c r="I8" i="10"/>
  <c r="G8" i="10"/>
  <c r="G9" i="10" s="1"/>
  <c r="B7" i="9"/>
  <c r="A7" i="9"/>
  <c r="BD9" i="10"/>
  <c r="H7" i="9" s="1"/>
  <c r="BC9" i="10"/>
  <c r="G7" i="9" s="1"/>
  <c r="K9" i="10"/>
  <c r="I9" i="10"/>
  <c r="E4" i="10"/>
  <c r="F3" i="10"/>
  <c r="G23" i="8"/>
  <c r="C33" i="8"/>
  <c r="F33" i="8" s="1"/>
  <c r="C31" i="8"/>
  <c r="G7" i="8"/>
  <c r="H26" i="6"/>
  <c r="I25" i="6"/>
  <c r="D21" i="5"/>
  <c r="I24" i="6"/>
  <c r="G21" i="5" s="1"/>
  <c r="D20" i="5"/>
  <c r="I23" i="6"/>
  <c r="G20" i="5" s="1"/>
  <c r="G19" i="5"/>
  <c r="D19" i="5"/>
  <c r="I22" i="6"/>
  <c r="G18" i="5"/>
  <c r="D18" i="5"/>
  <c r="I21" i="6"/>
  <c r="D17" i="5"/>
  <c r="I20" i="6"/>
  <c r="G17" i="5" s="1"/>
  <c r="D16" i="5"/>
  <c r="I19" i="6"/>
  <c r="G16" i="5" s="1"/>
  <c r="G15" i="5"/>
  <c r="D15" i="5"/>
  <c r="I18" i="6"/>
  <c r="BE78" i="7"/>
  <c r="BD78" i="7"/>
  <c r="BC78" i="7"/>
  <c r="BB78" i="7"/>
  <c r="BA78" i="7"/>
  <c r="K78" i="7"/>
  <c r="I78" i="7"/>
  <c r="G78" i="7"/>
  <c r="BE77" i="7"/>
  <c r="BD77" i="7"/>
  <c r="BC77" i="7"/>
  <c r="BB77" i="7"/>
  <c r="BA77" i="7"/>
  <c r="K77" i="7"/>
  <c r="I77" i="7"/>
  <c r="G77" i="7"/>
  <c r="BE76" i="7"/>
  <c r="BD76" i="7"/>
  <c r="BC76" i="7"/>
  <c r="BB76" i="7"/>
  <c r="BA76" i="7"/>
  <c r="K76" i="7"/>
  <c r="I76" i="7"/>
  <c r="G76" i="7"/>
  <c r="BE75" i="7"/>
  <c r="BD75" i="7"/>
  <c r="BC75" i="7"/>
  <c r="BB75" i="7"/>
  <c r="BA75" i="7"/>
  <c r="K75" i="7"/>
  <c r="I75" i="7"/>
  <c r="G75" i="7"/>
  <c r="BE74" i="7"/>
  <c r="BD74" i="7"/>
  <c r="BC74" i="7"/>
  <c r="BB74" i="7"/>
  <c r="BA74" i="7"/>
  <c r="K74" i="7"/>
  <c r="I74" i="7"/>
  <c r="G74" i="7"/>
  <c r="BE73" i="7"/>
  <c r="BE79" i="7" s="1"/>
  <c r="I12" i="6" s="1"/>
  <c r="BD73" i="7"/>
  <c r="BC73" i="7"/>
  <c r="BB73" i="7"/>
  <c r="BA73" i="7"/>
  <c r="BA79" i="7" s="1"/>
  <c r="E12" i="6" s="1"/>
  <c r="K73" i="7"/>
  <c r="I73" i="7"/>
  <c r="G73" i="7"/>
  <c r="B12" i="6"/>
  <c r="A12" i="6"/>
  <c r="BD79" i="7"/>
  <c r="H12" i="6" s="1"/>
  <c r="BC79" i="7"/>
  <c r="G12" i="6" s="1"/>
  <c r="BB79" i="7"/>
  <c r="F12" i="6" s="1"/>
  <c r="K79" i="7"/>
  <c r="I79" i="7"/>
  <c r="G79" i="7"/>
  <c r="BE70" i="7"/>
  <c r="BD70" i="7"/>
  <c r="BC70" i="7"/>
  <c r="BA70" i="7"/>
  <c r="K70" i="7"/>
  <c r="I70" i="7"/>
  <c r="G70" i="7"/>
  <c r="BB70" i="7" s="1"/>
  <c r="BE69" i="7"/>
  <c r="BD69" i="7"/>
  <c r="BC69" i="7"/>
  <c r="BA69" i="7"/>
  <c r="K69" i="7"/>
  <c r="I69" i="7"/>
  <c r="G69" i="7"/>
  <c r="BB69" i="7" s="1"/>
  <c r="BE68" i="7"/>
  <c r="BD68" i="7"/>
  <c r="BC68" i="7"/>
  <c r="BA68" i="7"/>
  <c r="K68" i="7"/>
  <c r="I68" i="7"/>
  <c r="G68" i="7"/>
  <c r="BB68" i="7" s="1"/>
  <c r="BE67" i="7"/>
  <c r="BD67" i="7"/>
  <c r="BC67" i="7"/>
  <c r="BA67" i="7"/>
  <c r="K67" i="7"/>
  <c r="I67" i="7"/>
  <c r="G67" i="7"/>
  <c r="BB67" i="7" s="1"/>
  <c r="BE66" i="7"/>
  <c r="BD66" i="7"/>
  <c r="BC66" i="7"/>
  <c r="BA66" i="7"/>
  <c r="K66" i="7"/>
  <c r="I66" i="7"/>
  <c r="G66" i="7"/>
  <c r="BB66" i="7" s="1"/>
  <c r="BE65" i="7"/>
  <c r="BD65" i="7"/>
  <c r="BC65" i="7"/>
  <c r="BA65" i="7"/>
  <c r="K65" i="7"/>
  <c r="I65" i="7"/>
  <c r="G65" i="7"/>
  <c r="BB65" i="7" s="1"/>
  <c r="BE64" i="7"/>
  <c r="BD64" i="7"/>
  <c r="BC64" i="7"/>
  <c r="BA64" i="7"/>
  <c r="K64" i="7"/>
  <c r="I64" i="7"/>
  <c r="G64" i="7"/>
  <c r="BB64" i="7" s="1"/>
  <c r="BE63" i="7"/>
  <c r="BD63" i="7"/>
  <c r="BC63" i="7"/>
  <c r="BA63" i="7"/>
  <c r="K63" i="7"/>
  <c r="I63" i="7"/>
  <c r="G63" i="7"/>
  <c r="BB63" i="7" s="1"/>
  <c r="BE62" i="7"/>
  <c r="BD62" i="7"/>
  <c r="BC62" i="7"/>
  <c r="BA62" i="7"/>
  <c r="K62" i="7"/>
  <c r="I62" i="7"/>
  <c r="G62" i="7"/>
  <c r="BB62" i="7" s="1"/>
  <c r="BE61" i="7"/>
  <c r="BD61" i="7"/>
  <c r="BC61" i="7"/>
  <c r="BA61" i="7"/>
  <c r="K61" i="7"/>
  <c r="I61" i="7"/>
  <c r="G61" i="7"/>
  <c r="BB61" i="7" s="1"/>
  <c r="BE60" i="7"/>
  <c r="BD60" i="7"/>
  <c r="BC60" i="7"/>
  <c r="BA60" i="7"/>
  <c r="K60" i="7"/>
  <c r="I60" i="7"/>
  <c r="G60" i="7"/>
  <c r="BB60" i="7" s="1"/>
  <c r="BE59" i="7"/>
  <c r="BD59" i="7"/>
  <c r="BC59" i="7"/>
  <c r="BA59" i="7"/>
  <c r="K59" i="7"/>
  <c r="I59" i="7"/>
  <c r="G59" i="7"/>
  <c r="BB59" i="7" s="1"/>
  <c r="BE58" i="7"/>
  <c r="BD58" i="7"/>
  <c r="BC58" i="7"/>
  <c r="BA58" i="7"/>
  <c r="K58" i="7"/>
  <c r="I58" i="7"/>
  <c r="G58" i="7"/>
  <c r="BB58" i="7" s="1"/>
  <c r="BE57" i="7"/>
  <c r="BD57" i="7"/>
  <c r="BC57" i="7"/>
  <c r="BA57" i="7"/>
  <c r="K57" i="7"/>
  <c r="I57" i="7"/>
  <c r="G57" i="7"/>
  <c r="BB57" i="7" s="1"/>
  <c r="BE56" i="7"/>
  <c r="BD56" i="7"/>
  <c r="BC56" i="7"/>
  <c r="BA56" i="7"/>
  <c r="K56" i="7"/>
  <c r="I56" i="7"/>
  <c r="G56" i="7"/>
  <c r="BB56" i="7" s="1"/>
  <c r="BE55" i="7"/>
  <c r="BD55" i="7"/>
  <c r="BD71" i="7" s="1"/>
  <c r="H11" i="6" s="1"/>
  <c r="BC55" i="7"/>
  <c r="BA55" i="7"/>
  <c r="K55" i="7"/>
  <c r="K71" i="7" s="1"/>
  <c r="I55" i="7"/>
  <c r="G55" i="7"/>
  <c r="BB55" i="7" s="1"/>
  <c r="BB71" i="7" s="1"/>
  <c r="F11" i="6" s="1"/>
  <c r="B11" i="6"/>
  <c r="A11" i="6"/>
  <c r="BE71" i="7"/>
  <c r="I11" i="6" s="1"/>
  <c r="BC71" i="7"/>
  <c r="G11" i="6" s="1"/>
  <c r="BA71" i="7"/>
  <c r="E11" i="6" s="1"/>
  <c r="I71" i="7"/>
  <c r="G71" i="7"/>
  <c r="BE52" i="7"/>
  <c r="BD52" i="7"/>
  <c r="BC52" i="7"/>
  <c r="BA52" i="7"/>
  <c r="K52" i="7"/>
  <c r="I52" i="7"/>
  <c r="G52" i="7"/>
  <c r="BB52" i="7" s="1"/>
  <c r="BE51" i="7"/>
  <c r="BD51" i="7"/>
  <c r="BC51" i="7"/>
  <c r="BA51" i="7"/>
  <c r="K51" i="7"/>
  <c r="I51" i="7"/>
  <c r="G51" i="7"/>
  <c r="BB51" i="7" s="1"/>
  <c r="BE49" i="7"/>
  <c r="BD49" i="7"/>
  <c r="BC49" i="7"/>
  <c r="BA49" i="7"/>
  <c r="K49" i="7"/>
  <c r="I49" i="7"/>
  <c r="G49" i="7"/>
  <c r="BB49" i="7" s="1"/>
  <c r="BE48" i="7"/>
  <c r="BD48" i="7"/>
  <c r="BC48" i="7"/>
  <c r="BA48" i="7"/>
  <c r="K48" i="7"/>
  <c r="I48" i="7"/>
  <c r="G48" i="7"/>
  <c r="BB48" i="7" s="1"/>
  <c r="BE47" i="7"/>
  <c r="BD47" i="7"/>
  <c r="BC47" i="7"/>
  <c r="BA47" i="7"/>
  <c r="K47" i="7"/>
  <c r="I47" i="7"/>
  <c r="G47" i="7"/>
  <c r="BB47" i="7" s="1"/>
  <c r="BE46" i="7"/>
  <c r="BD46" i="7"/>
  <c r="BC46" i="7"/>
  <c r="BA46" i="7"/>
  <c r="K46" i="7"/>
  <c r="I46" i="7"/>
  <c r="G46" i="7"/>
  <c r="BB46" i="7" s="1"/>
  <c r="BE44" i="7"/>
  <c r="BD44" i="7"/>
  <c r="BC44" i="7"/>
  <c r="BA44" i="7"/>
  <c r="K44" i="7"/>
  <c r="I44" i="7"/>
  <c r="G44" i="7"/>
  <c r="BB44" i="7" s="1"/>
  <c r="BE42" i="7"/>
  <c r="BD42" i="7"/>
  <c r="BC42" i="7"/>
  <c r="BA42" i="7"/>
  <c r="K42" i="7"/>
  <c r="I42" i="7"/>
  <c r="G42" i="7"/>
  <c r="BB42" i="7" s="1"/>
  <c r="BE40" i="7"/>
  <c r="BD40" i="7"/>
  <c r="BC40" i="7"/>
  <c r="BA40" i="7"/>
  <c r="K40" i="7"/>
  <c r="I40" i="7"/>
  <c r="G40" i="7"/>
  <c r="BB40" i="7" s="1"/>
  <c r="BE38" i="7"/>
  <c r="BD38" i="7"/>
  <c r="BC38" i="7"/>
  <c r="BA38" i="7"/>
  <c r="K38" i="7"/>
  <c r="I38" i="7"/>
  <c r="G38" i="7"/>
  <c r="BB38" i="7" s="1"/>
  <c r="BE34" i="7"/>
  <c r="BD34" i="7"/>
  <c r="BC34" i="7"/>
  <c r="BC53" i="7" s="1"/>
  <c r="G10" i="6" s="1"/>
  <c r="BA34" i="7"/>
  <c r="K34" i="7"/>
  <c r="I34" i="7"/>
  <c r="I53" i="7" s="1"/>
  <c r="G34" i="7"/>
  <c r="BB34" i="7" s="1"/>
  <c r="BB53" i="7" s="1"/>
  <c r="F10" i="6" s="1"/>
  <c r="B10" i="6"/>
  <c r="A10" i="6"/>
  <c r="BE53" i="7"/>
  <c r="I10" i="6" s="1"/>
  <c r="BD53" i="7"/>
  <c r="H10" i="6" s="1"/>
  <c r="BA53" i="7"/>
  <c r="E10" i="6" s="1"/>
  <c r="K53" i="7"/>
  <c r="G53" i="7"/>
  <c r="BE31" i="7"/>
  <c r="BD31" i="7"/>
  <c r="BC31" i="7"/>
  <c r="BA31" i="7"/>
  <c r="K31" i="7"/>
  <c r="I31" i="7"/>
  <c r="G31" i="7"/>
  <c r="BB31" i="7" s="1"/>
  <c r="BE30" i="7"/>
  <c r="BD30" i="7"/>
  <c r="BC30" i="7"/>
  <c r="BA30" i="7"/>
  <c r="K30" i="7"/>
  <c r="I30" i="7"/>
  <c r="G30" i="7"/>
  <c r="BB30" i="7" s="1"/>
  <c r="BE28" i="7"/>
  <c r="BD28" i="7"/>
  <c r="BC28" i="7"/>
  <c r="BA28" i="7"/>
  <c r="K28" i="7"/>
  <c r="I28" i="7"/>
  <c r="G28" i="7"/>
  <c r="BB28" i="7" s="1"/>
  <c r="BE27" i="7"/>
  <c r="BD27" i="7"/>
  <c r="BC27" i="7"/>
  <c r="BA27" i="7"/>
  <c r="K27" i="7"/>
  <c r="I27" i="7"/>
  <c r="G27" i="7"/>
  <c r="BB27" i="7" s="1"/>
  <c r="BE26" i="7"/>
  <c r="BD26" i="7"/>
  <c r="BC26" i="7"/>
  <c r="BA26" i="7"/>
  <c r="K26" i="7"/>
  <c r="I26" i="7"/>
  <c r="G26" i="7"/>
  <c r="BB26" i="7" s="1"/>
  <c r="BE24" i="7"/>
  <c r="BD24" i="7"/>
  <c r="BC24" i="7"/>
  <c r="BA24" i="7"/>
  <c r="K24" i="7"/>
  <c r="I24" i="7"/>
  <c r="G24" i="7"/>
  <c r="BB24" i="7" s="1"/>
  <c r="BE21" i="7"/>
  <c r="BD21" i="7"/>
  <c r="BC21" i="7"/>
  <c r="BA21" i="7"/>
  <c r="K21" i="7"/>
  <c r="I21" i="7"/>
  <c r="G21" i="7"/>
  <c r="BB21" i="7" s="1"/>
  <c r="BE18" i="7"/>
  <c r="BD18" i="7"/>
  <c r="BC18" i="7"/>
  <c r="BA18" i="7"/>
  <c r="K18" i="7"/>
  <c r="I18" i="7"/>
  <c r="G18" i="7"/>
  <c r="BB18" i="7" s="1"/>
  <c r="BE15" i="7"/>
  <c r="BD15" i="7"/>
  <c r="BC15" i="7"/>
  <c r="BA15" i="7"/>
  <c r="K15" i="7"/>
  <c r="I15" i="7"/>
  <c r="G15" i="7"/>
  <c r="G32" i="7" s="1"/>
  <c r="B9" i="6"/>
  <c r="A9" i="6"/>
  <c r="BE32" i="7"/>
  <c r="I9" i="6" s="1"/>
  <c r="BD32" i="7"/>
  <c r="H9" i="6" s="1"/>
  <c r="BC32" i="7"/>
  <c r="G9" i="6" s="1"/>
  <c r="BA32" i="7"/>
  <c r="E9" i="6" s="1"/>
  <c r="K32" i="7"/>
  <c r="I32" i="7"/>
  <c r="BE12" i="7"/>
  <c r="BD12" i="7"/>
  <c r="BC12" i="7"/>
  <c r="BB12" i="7"/>
  <c r="BA12" i="7"/>
  <c r="K12" i="7"/>
  <c r="I12" i="7"/>
  <c r="G12" i="7"/>
  <c r="BE11" i="7"/>
  <c r="BE13" i="7" s="1"/>
  <c r="I8" i="6" s="1"/>
  <c r="BD11" i="7"/>
  <c r="BC11" i="7"/>
  <c r="BB11" i="7"/>
  <c r="BA11" i="7"/>
  <c r="BA13" i="7" s="1"/>
  <c r="E8" i="6" s="1"/>
  <c r="K11" i="7"/>
  <c r="I11" i="7"/>
  <c r="G11" i="7"/>
  <c r="B8" i="6"/>
  <c r="A8" i="6"/>
  <c r="BD13" i="7"/>
  <c r="H8" i="6" s="1"/>
  <c r="BC13" i="7"/>
  <c r="G8" i="6" s="1"/>
  <c r="BB13" i="7"/>
  <c r="F8" i="6" s="1"/>
  <c r="K13" i="7"/>
  <c r="I13" i="7"/>
  <c r="G13" i="7"/>
  <c r="BE8" i="7"/>
  <c r="BD8" i="7"/>
  <c r="BD9" i="7" s="1"/>
  <c r="H7" i="6" s="1"/>
  <c r="BC8" i="7"/>
  <c r="BB8" i="7"/>
  <c r="K8" i="7"/>
  <c r="K9" i="7" s="1"/>
  <c r="I8" i="7"/>
  <c r="G8" i="7"/>
  <c r="BA8" i="7" s="1"/>
  <c r="BA9" i="7" s="1"/>
  <c r="E7" i="6" s="1"/>
  <c r="B7" i="6"/>
  <c r="A7" i="6"/>
  <c r="BE9" i="7"/>
  <c r="I7" i="6" s="1"/>
  <c r="BC9" i="7"/>
  <c r="G7" i="6" s="1"/>
  <c r="BB9" i="7"/>
  <c r="F7" i="6" s="1"/>
  <c r="I9" i="7"/>
  <c r="G9" i="7"/>
  <c r="E4" i="7"/>
  <c r="F3" i="7"/>
  <c r="G23" i="5"/>
  <c r="F33" i="5"/>
  <c r="C33" i="5"/>
  <c r="C31" i="5"/>
  <c r="G7" i="5"/>
  <c r="H38" i="3"/>
  <c r="I37" i="3"/>
  <c r="D21" i="2"/>
  <c r="I36" i="3"/>
  <c r="G21" i="2" s="1"/>
  <c r="D20" i="2"/>
  <c r="I35" i="3"/>
  <c r="G20" i="2" s="1"/>
  <c r="G19" i="2"/>
  <c r="D19" i="2"/>
  <c r="I34" i="3"/>
  <c r="D18" i="2"/>
  <c r="I33" i="3"/>
  <c r="G18" i="2" s="1"/>
  <c r="D17" i="2"/>
  <c r="I32" i="3"/>
  <c r="G17" i="2" s="1"/>
  <c r="G16" i="2"/>
  <c r="D16" i="2"/>
  <c r="I31" i="3"/>
  <c r="G15" i="2"/>
  <c r="D15" i="2"/>
  <c r="I30" i="3"/>
  <c r="BE228" i="4"/>
  <c r="BD228" i="4"/>
  <c r="BC228" i="4"/>
  <c r="BA228" i="4"/>
  <c r="K228" i="4"/>
  <c r="I228" i="4"/>
  <c r="G228" i="4"/>
  <c r="BB228" i="4" s="1"/>
  <c r="BE226" i="4"/>
  <c r="BD226" i="4"/>
  <c r="BC226" i="4"/>
  <c r="BA226" i="4"/>
  <c r="K226" i="4"/>
  <c r="I226" i="4"/>
  <c r="G226" i="4"/>
  <c r="BB226" i="4" s="1"/>
  <c r="BE223" i="4"/>
  <c r="BE230" i="4" s="1"/>
  <c r="I24" i="3" s="1"/>
  <c r="BD223" i="4"/>
  <c r="BC223" i="4"/>
  <c r="BA223" i="4"/>
  <c r="BA230" i="4" s="1"/>
  <c r="E24" i="3" s="1"/>
  <c r="K223" i="4"/>
  <c r="I223" i="4"/>
  <c r="G223" i="4"/>
  <c r="BB223" i="4" s="1"/>
  <c r="B24" i="3"/>
  <c r="A24" i="3"/>
  <c r="BD230" i="4"/>
  <c r="H24" i="3" s="1"/>
  <c r="BC230" i="4"/>
  <c r="G24" i="3" s="1"/>
  <c r="K230" i="4"/>
  <c r="I230" i="4"/>
  <c r="G230" i="4"/>
  <c r="BE217" i="4"/>
  <c r="BD217" i="4"/>
  <c r="BC217" i="4"/>
  <c r="BA217" i="4"/>
  <c r="K217" i="4"/>
  <c r="I217" i="4"/>
  <c r="G217" i="4"/>
  <c r="BB217" i="4" s="1"/>
  <c r="BE215" i="4"/>
  <c r="BD215" i="4"/>
  <c r="BD221" i="4" s="1"/>
  <c r="H23" i="3" s="1"/>
  <c r="BC215" i="4"/>
  <c r="BA215" i="4"/>
  <c r="K215" i="4"/>
  <c r="K221" i="4" s="1"/>
  <c r="I215" i="4"/>
  <c r="G215" i="4"/>
  <c r="BB215" i="4" s="1"/>
  <c r="BB221" i="4" s="1"/>
  <c r="F23" i="3" s="1"/>
  <c r="B23" i="3"/>
  <c r="A23" i="3"/>
  <c r="BE221" i="4"/>
  <c r="I23" i="3" s="1"/>
  <c r="BC221" i="4"/>
  <c r="G23" i="3" s="1"/>
  <c r="BA221" i="4"/>
  <c r="E23" i="3" s="1"/>
  <c r="I221" i="4"/>
  <c r="G221" i="4"/>
  <c r="BE212" i="4"/>
  <c r="BD212" i="4"/>
  <c r="BC212" i="4"/>
  <c r="BA212" i="4"/>
  <c r="K212" i="4"/>
  <c r="I212" i="4"/>
  <c r="G212" i="4"/>
  <c r="BB212" i="4" s="1"/>
  <c r="BE209" i="4"/>
  <c r="BD209" i="4"/>
  <c r="BC209" i="4"/>
  <c r="BA209" i="4"/>
  <c r="K209" i="4"/>
  <c r="I209" i="4"/>
  <c r="G209" i="4"/>
  <c r="BB209" i="4" s="1"/>
  <c r="BE208" i="4"/>
  <c r="BD208" i="4"/>
  <c r="BC208" i="4"/>
  <c r="BA208" i="4"/>
  <c r="K208" i="4"/>
  <c r="I208" i="4"/>
  <c r="G208" i="4"/>
  <c r="BB208" i="4" s="1"/>
  <c r="BE203" i="4"/>
  <c r="BD203" i="4"/>
  <c r="BC203" i="4"/>
  <c r="BC213" i="4" s="1"/>
  <c r="G22" i="3" s="1"/>
  <c r="BA203" i="4"/>
  <c r="K203" i="4"/>
  <c r="I203" i="4"/>
  <c r="I213" i="4" s="1"/>
  <c r="G203" i="4"/>
  <c r="BB203" i="4" s="1"/>
  <c r="B22" i="3"/>
  <c r="A22" i="3"/>
  <c r="BE213" i="4"/>
  <c r="I22" i="3" s="1"/>
  <c r="BD213" i="4"/>
  <c r="H22" i="3" s="1"/>
  <c r="BA213" i="4"/>
  <c r="E22" i="3" s="1"/>
  <c r="K213" i="4"/>
  <c r="G213" i="4"/>
  <c r="BE199" i="4"/>
  <c r="BD199" i="4"/>
  <c r="BC199" i="4"/>
  <c r="BA199" i="4"/>
  <c r="K199" i="4"/>
  <c r="I199" i="4"/>
  <c r="G199" i="4"/>
  <c r="G201" i="4" s="1"/>
  <c r="B21" i="3"/>
  <c r="A21" i="3"/>
  <c r="BE201" i="4"/>
  <c r="I21" i="3" s="1"/>
  <c r="BD201" i="4"/>
  <c r="H21" i="3" s="1"/>
  <c r="BC201" i="4"/>
  <c r="G21" i="3" s="1"/>
  <c r="BA201" i="4"/>
  <c r="E21" i="3" s="1"/>
  <c r="K201" i="4"/>
  <c r="I201" i="4"/>
  <c r="BE196" i="4"/>
  <c r="BD196" i="4"/>
  <c r="BC196" i="4"/>
  <c r="BA196" i="4"/>
  <c r="K196" i="4"/>
  <c r="I196" i="4"/>
  <c r="G196" i="4"/>
  <c r="BB196" i="4" s="1"/>
  <c r="BE194" i="4"/>
  <c r="BD194" i="4"/>
  <c r="BC194" i="4"/>
  <c r="BA194" i="4"/>
  <c r="K194" i="4"/>
  <c r="I194" i="4"/>
  <c r="G194" i="4"/>
  <c r="BB194" i="4" s="1"/>
  <c r="BE191" i="4"/>
  <c r="BD191" i="4"/>
  <c r="BC191" i="4"/>
  <c r="BA191" i="4"/>
  <c r="K191" i="4"/>
  <c r="I191" i="4"/>
  <c r="G191" i="4"/>
  <c r="BB191" i="4" s="1"/>
  <c r="BE190" i="4"/>
  <c r="BD190" i="4"/>
  <c r="BC190" i="4"/>
  <c r="BA190" i="4"/>
  <c r="K190" i="4"/>
  <c r="I190" i="4"/>
  <c r="G190" i="4"/>
  <c r="BB190" i="4" s="1"/>
  <c r="BE185" i="4"/>
  <c r="BD185" i="4"/>
  <c r="BC185" i="4"/>
  <c r="BA185" i="4"/>
  <c r="K185" i="4"/>
  <c r="I185" i="4"/>
  <c r="G185" i="4"/>
  <c r="BB185" i="4" s="1"/>
  <c r="BE183" i="4"/>
  <c r="BD183" i="4"/>
  <c r="BC183" i="4"/>
  <c r="BA183" i="4"/>
  <c r="K183" i="4"/>
  <c r="I183" i="4"/>
  <c r="G183" i="4"/>
  <c r="BB183" i="4" s="1"/>
  <c r="BE180" i="4"/>
  <c r="BD180" i="4"/>
  <c r="BC180" i="4"/>
  <c r="BA180" i="4"/>
  <c r="K180" i="4"/>
  <c r="I180" i="4"/>
  <c r="G180" i="4"/>
  <c r="BB180" i="4" s="1"/>
  <c r="BE178" i="4"/>
  <c r="BE197" i="4" s="1"/>
  <c r="I20" i="3" s="1"/>
  <c r="BD178" i="4"/>
  <c r="BC178" i="4"/>
  <c r="BA178" i="4"/>
  <c r="BA197" i="4" s="1"/>
  <c r="E20" i="3" s="1"/>
  <c r="K178" i="4"/>
  <c r="I178" i="4"/>
  <c r="G178" i="4"/>
  <c r="BB178" i="4" s="1"/>
  <c r="B20" i="3"/>
  <c r="A20" i="3"/>
  <c r="BD197" i="4"/>
  <c r="H20" i="3" s="1"/>
  <c r="BC197" i="4"/>
  <c r="G20" i="3" s="1"/>
  <c r="K197" i="4"/>
  <c r="I197" i="4"/>
  <c r="G197" i="4"/>
  <c r="BE175" i="4"/>
  <c r="BD175" i="4"/>
  <c r="BC175" i="4"/>
  <c r="BA175" i="4"/>
  <c r="K175" i="4"/>
  <c r="I175" i="4"/>
  <c r="G175" i="4"/>
  <c r="BB175" i="4" s="1"/>
  <c r="BE172" i="4"/>
  <c r="BD172" i="4"/>
  <c r="BC172" i="4"/>
  <c r="BA172" i="4"/>
  <c r="K172" i="4"/>
  <c r="I172" i="4"/>
  <c r="G172" i="4"/>
  <c r="BB172" i="4" s="1"/>
  <c r="BE171" i="4"/>
  <c r="BD171" i="4"/>
  <c r="BC171" i="4"/>
  <c r="BA171" i="4"/>
  <c r="K171" i="4"/>
  <c r="I171" i="4"/>
  <c r="G171" i="4"/>
  <c r="BB171" i="4" s="1"/>
  <c r="BE169" i="4"/>
  <c r="BD169" i="4"/>
  <c r="BC169" i="4"/>
  <c r="BA169" i="4"/>
  <c r="K169" i="4"/>
  <c r="I169" i="4"/>
  <c r="G169" i="4"/>
  <c r="BB169" i="4" s="1"/>
  <c r="BE168" i="4"/>
  <c r="BD168" i="4"/>
  <c r="BC168" i="4"/>
  <c r="BA168" i="4"/>
  <c r="K168" i="4"/>
  <c r="I168" i="4"/>
  <c r="G168" i="4"/>
  <c r="BB168" i="4" s="1"/>
  <c r="BE167" i="4"/>
  <c r="BD167" i="4"/>
  <c r="BC167" i="4"/>
  <c r="BA167" i="4"/>
  <c r="K167" i="4"/>
  <c r="I167" i="4"/>
  <c r="G167" i="4"/>
  <c r="BB167" i="4" s="1"/>
  <c r="BE166" i="4"/>
  <c r="BD166" i="4"/>
  <c r="BC166" i="4"/>
  <c r="BA166" i="4"/>
  <c r="K166" i="4"/>
  <c r="I166" i="4"/>
  <c r="G166" i="4"/>
  <c r="BB166" i="4" s="1"/>
  <c r="BE165" i="4"/>
  <c r="BD165" i="4"/>
  <c r="BC165" i="4"/>
  <c r="BA165" i="4"/>
  <c r="K165" i="4"/>
  <c r="I165" i="4"/>
  <c r="G165" i="4"/>
  <c r="BB165" i="4" s="1"/>
  <c r="BE164" i="4"/>
  <c r="BD164" i="4"/>
  <c r="BC164" i="4"/>
  <c r="BA164" i="4"/>
  <c r="K164" i="4"/>
  <c r="I164" i="4"/>
  <c r="G164" i="4"/>
  <c r="BB164" i="4" s="1"/>
  <c r="B19" i="3"/>
  <c r="A19" i="3"/>
  <c r="BE176" i="4"/>
  <c r="I19" i="3" s="1"/>
  <c r="BD176" i="4"/>
  <c r="H19" i="3" s="1"/>
  <c r="BC176" i="4"/>
  <c r="G19" i="3" s="1"/>
  <c r="BA176" i="4"/>
  <c r="E19" i="3" s="1"/>
  <c r="K176" i="4"/>
  <c r="I176" i="4"/>
  <c r="G176" i="4"/>
  <c r="BE160" i="4"/>
  <c r="BD160" i="4"/>
  <c r="BC160" i="4"/>
  <c r="BA160" i="4"/>
  <c r="K160" i="4"/>
  <c r="I160" i="4"/>
  <c r="G160" i="4"/>
  <c r="BB160" i="4" s="1"/>
  <c r="BB162" i="4" s="1"/>
  <c r="F18" i="3" s="1"/>
  <c r="B18" i="3"/>
  <c r="A18" i="3"/>
  <c r="BE162" i="4"/>
  <c r="I18" i="3" s="1"/>
  <c r="BD162" i="4"/>
  <c r="H18" i="3" s="1"/>
  <c r="BC162" i="4"/>
  <c r="G18" i="3" s="1"/>
  <c r="BA162" i="4"/>
  <c r="E18" i="3" s="1"/>
  <c r="K162" i="4"/>
  <c r="I162" i="4"/>
  <c r="G162" i="4"/>
  <c r="BE157" i="4"/>
  <c r="BD157" i="4"/>
  <c r="BC157" i="4"/>
  <c r="BB157" i="4"/>
  <c r="K157" i="4"/>
  <c r="I157" i="4"/>
  <c r="G157" i="4"/>
  <c r="BA157" i="4" s="1"/>
  <c r="BA158" i="4" s="1"/>
  <c r="E17" i="3" s="1"/>
  <c r="B17" i="3"/>
  <c r="A17" i="3"/>
  <c r="BE158" i="4"/>
  <c r="I17" i="3" s="1"/>
  <c r="BD158" i="4"/>
  <c r="H17" i="3" s="1"/>
  <c r="BC158" i="4"/>
  <c r="G17" i="3" s="1"/>
  <c r="BB158" i="4"/>
  <c r="F17" i="3" s="1"/>
  <c r="K158" i="4"/>
  <c r="I158" i="4"/>
  <c r="G158" i="4"/>
  <c r="BE154" i="4"/>
  <c r="BD154" i="4"/>
  <c r="BC154" i="4"/>
  <c r="BB154" i="4"/>
  <c r="K154" i="4"/>
  <c r="I154" i="4"/>
  <c r="G154" i="4"/>
  <c r="BA154" i="4" s="1"/>
  <c r="BE153" i="4"/>
  <c r="BD153" i="4"/>
  <c r="BC153" i="4"/>
  <c r="BB153" i="4"/>
  <c r="K153" i="4"/>
  <c r="I153" i="4"/>
  <c r="G153" i="4"/>
  <c r="BA153" i="4" s="1"/>
  <c r="BE152" i="4"/>
  <c r="BD152" i="4"/>
  <c r="BC152" i="4"/>
  <c r="BB152" i="4"/>
  <c r="K152" i="4"/>
  <c r="I152" i="4"/>
  <c r="G152" i="4"/>
  <c r="BA152" i="4" s="1"/>
  <c r="BE151" i="4"/>
  <c r="BD151" i="4"/>
  <c r="BC151" i="4"/>
  <c r="BB151" i="4"/>
  <c r="K151" i="4"/>
  <c r="I151" i="4"/>
  <c r="G151" i="4"/>
  <c r="BA151" i="4" s="1"/>
  <c r="BE150" i="4"/>
  <c r="BD150" i="4"/>
  <c r="BC150" i="4"/>
  <c r="BB150" i="4"/>
  <c r="K150" i="4"/>
  <c r="I150" i="4"/>
  <c r="G150" i="4"/>
  <c r="BA150" i="4" s="1"/>
  <c r="BE149" i="4"/>
  <c r="BD149" i="4"/>
  <c r="BC149" i="4"/>
  <c r="BB149" i="4"/>
  <c r="K149" i="4"/>
  <c r="I149" i="4"/>
  <c r="G149" i="4"/>
  <c r="BA149" i="4" s="1"/>
  <c r="BE147" i="4"/>
  <c r="BD147" i="4"/>
  <c r="BC147" i="4"/>
  <c r="BB147" i="4"/>
  <c r="K147" i="4"/>
  <c r="I147" i="4"/>
  <c r="G147" i="4"/>
  <c r="BA147" i="4" s="1"/>
  <c r="BE144" i="4"/>
  <c r="BD144" i="4"/>
  <c r="BC144" i="4"/>
  <c r="BB144" i="4"/>
  <c r="K144" i="4"/>
  <c r="I144" i="4"/>
  <c r="G144" i="4"/>
  <c r="BA144" i="4" s="1"/>
  <c r="BE142" i="4"/>
  <c r="BD142" i="4"/>
  <c r="BC142" i="4"/>
  <c r="BB142" i="4"/>
  <c r="K142" i="4"/>
  <c r="I142" i="4"/>
  <c r="G142" i="4"/>
  <c r="BA142" i="4" s="1"/>
  <c r="BE139" i="4"/>
  <c r="BD139" i="4"/>
  <c r="BC139" i="4"/>
  <c r="BB139" i="4"/>
  <c r="BA139" i="4"/>
  <c r="K139" i="4"/>
  <c r="I139" i="4"/>
  <c r="G139" i="4"/>
  <c r="BE137" i="4"/>
  <c r="BD137" i="4"/>
  <c r="BC137" i="4"/>
  <c r="BB137" i="4"/>
  <c r="BA137" i="4"/>
  <c r="K137" i="4"/>
  <c r="I137" i="4"/>
  <c r="G137" i="4"/>
  <c r="BE136" i="4"/>
  <c r="BD136" i="4"/>
  <c r="BC136" i="4"/>
  <c r="BB136" i="4"/>
  <c r="K136" i="4"/>
  <c r="I136" i="4"/>
  <c r="G136" i="4"/>
  <c r="BA136" i="4" s="1"/>
  <c r="BE135" i="4"/>
  <c r="BD135" i="4"/>
  <c r="BC135" i="4"/>
  <c r="BB135" i="4"/>
  <c r="K135" i="4"/>
  <c r="I135" i="4"/>
  <c r="G135" i="4"/>
  <c r="BA135" i="4" s="1"/>
  <c r="BE133" i="4"/>
  <c r="BD133" i="4"/>
  <c r="BC133" i="4"/>
  <c r="BB133" i="4"/>
  <c r="BA133" i="4"/>
  <c r="K133" i="4"/>
  <c r="I133" i="4"/>
  <c r="G133" i="4"/>
  <c r="BE131" i="4"/>
  <c r="BD131" i="4"/>
  <c r="BC131" i="4"/>
  <c r="BB131" i="4"/>
  <c r="K131" i="4"/>
  <c r="I131" i="4"/>
  <c r="G131" i="4"/>
  <c r="BA131" i="4" s="1"/>
  <c r="BE129" i="4"/>
  <c r="BD129" i="4"/>
  <c r="BC129" i="4"/>
  <c r="BB129" i="4"/>
  <c r="BA129" i="4"/>
  <c r="K129" i="4"/>
  <c r="I129" i="4"/>
  <c r="G129" i="4"/>
  <c r="BE128" i="4"/>
  <c r="BD128" i="4"/>
  <c r="BC128" i="4"/>
  <c r="BB128" i="4"/>
  <c r="BA128" i="4"/>
  <c r="K128" i="4"/>
  <c r="I128" i="4"/>
  <c r="G128" i="4"/>
  <c r="BE126" i="4"/>
  <c r="BD126" i="4"/>
  <c r="BC126" i="4"/>
  <c r="BB126" i="4"/>
  <c r="BA126" i="4"/>
  <c r="K126" i="4"/>
  <c r="I126" i="4"/>
  <c r="G126" i="4"/>
  <c r="BE123" i="4"/>
  <c r="BD123" i="4"/>
  <c r="BC123" i="4"/>
  <c r="BB123" i="4"/>
  <c r="K123" i="4"/>
  <c r="I123" i="4"/>
  <c r="G123" i="4"/>
  <c r="BA123" i="4" s="1"/>
  <c r="BE121" i="4"/>
  <c r="BD121" i="4"/>
  <c r="BC121" i="4"/>
  <c r="BB121" i="4"/>
  <c r="BA121" i="4"/>
  <c r="K121" i="4"/>
  <c r="I121" i="4"/>
  <c r="G121" i="4"/>
  <c r="BE118" i="4"/>
  <c r="BD118" i="4"/>
  <c r="BC118" i="4"/>
  <c r="BB118" i="4"/>
  <c r="BA118" i="4"/>
  <c r="K118" i="4"/>
  <c r="I118" i="4"/>
  <c r="G118" i="4"/>
  <c r="BE116" i="4"/>
  <c r="BD116" i="4"/>
  <c r="BC116" i="4"/>
  <c r="BB116" i="4"/>
  <c r="K116" i="4"/>
  <c r="I116" i="4"/>
  <c r="G116" i="4"/>
  <c r="BA116" i="4" s="1"/>
  <c r="BE114" i="4"/>
  <c r="BD114" i="4"/>
  <c r="BC114" i="4"/>
  <c r="BB114" i="4"/>
  <c r="K114" i="4"/>
  <c r="I114" i="4"/>
  <c r="G114" i="4"/>
  <c r="BA114" i="4" s="1"/>
  <c r="BE111" i="4"/>
  <c r="BD111" i="4"/>
  <c r="BC111" i="4"/>
  <c r="BB111" i="4"/>
  <c r="K111" i="4"/>
  <c r="I111" i="4"/>
  <c r="G111" i="4"/>
  <c r="BA111" i="4" s="1"/>
  <c r="BA155" i="4" s="1"/>
  <c r="E16" i="3" s="1"/>
  <c r="B16" i="3"/>
  <c r="A16" i="3"/>
  <c r="BE155" i="4"/>
  <c r="I16" i="3" s="1"/>
  <c r="BD155" i="4"/>
  <c r="H16" i="3" s="1"/>
  <c r="BC155" i="4"/>
  <c r="G16" i="3" s="1"/>
  <c r="BB155" i="4"/>
  <c r="F16" i="3" s="1"/>
  <c r="K155" i="4"/>
  <c r="I155" i="4"/>
  <c r="G155" i="4"/>
  <c r="BE108" i="4"/>
  <c r="BD108" i="4"/>
  <c r="BC108" i="4"/>
  <c r="BB108" i="4"/>
  <c r="K108" i="4"/>
  <c r="I108" i="4"/>
  <c r="G108" i="4"/>
  <c r="BA108" i="4" s="1"/>
  <c r="BE107" i="4"/>
  <c r="BD107" i="4"/>
  <c r="BC107" i="4"/>
  <c r="BB107" i="4"/>
  <c r="K107" i="4"/>
  <c r="I107" i="4"/>
  <c r="G107" i="4"/>
  <c r="BA107" i="4" s="1"/>
  <c r="BE106" i="4"/>
  <c r="BD106" i="4"/>
  <c r="BC106" i="4"/>
  <c r="BB106" i="4"/>
  <c r="K106" i="4"/>
  <c r="I106" i="4"/>
  <c r="G106" i="4"/>
  <c r="BA106" i="4" s="1"/>
  <c r="BE105" i="4"/>
  <c r="BD105" i="4"/>
  <c r="BC105" i="4"/>
  <c r="BB105" i="4"/>
  <c r="K105" i="4"/>
  <c r="I105" i="4"/>
  <c r="G105" i="4"/>
  <c r="BA105" i="4" s="1"/>
  <c r="BE104" i="4"/>
  <c r="BD104" i="4"/>
  <c r="BC104" i="4"/>
  <c r="BB104" i="4"/>
  <c r="K104" i="4"/>
  <c r="I104" i="4"/>
  <c r="G104" i="4"/>
  <c r="BA104" i="4" s="1"/>
  <c r="BE103" i="4"/>
  <c r="BD103" i="4"/>
  <c r="BC103" i="4"/>
  <c r="BB103" i="4"/>
  <c r="K103" i="4"/>
  <c r="I103" i="4"/>
  <c r="G103" i="4"/>
  <c r="BA103" i="4" s="1"/>
  <c r="BE102" i="4"/>
  <c r="BD102" i="4"/>
  <c r="BC102" i="4"/>
  <c r="BB102" i="4"/>
  <c r="K102" i="4"/>
  <c r="I102" i="4"/>
  <c r="G102" i="4"/>
  <c r="BA102" i="4" s="1"/>
  <c r="BE101" i="4"/>
  <c r="BD101" i="4"/>
  <c r="BC101" i="4"/>
  <c r="BB101" i="4"/>
  <c r="K101" i="4"/>
  <c r="I101" i="4"/>
  <c r="G101" i="4"/>
  <c r="BA101" i="4" s="1"/>
  <c r="BE100" i="4"/>
  <c r="BD100" i="4"/>
  <c r="BC100" i="4"/>
  <c r="BB100" i="4"/>
  <c r="K100" i="4"/>
  <c r="I100" i="4"/>
  <c r="G100" i="4"/>
  <c r="BA100" i="4" s="1"/>
  <c r="BE98" i="4"/>
  <c r="BD98" i="4"/>
  <c r="BC98" i="4"/>
  <c r="BB98" i="4"/>
  <c r="BA98" i="4"/>
  <c r="K98" i="4"/>
  <c r="I98" i="4"/>
  <c r="G98" i="4"/>
  <c r="BE97" i="4"/>
  <c r="BD97" i="4"/>
  <c r="BC97" i="4"/>
  <c r="BB97" i="4"/>
  <c r="K97" i="4"/>
  <c r="I97" i="4"/>
  <c r="G97" i="4"/>
  <c r="BA97" i="4" s="1"/>
  <c r="BE95" i="4"/>
  <c r="BD95" i="4"/>
  <c r="BC95" i="4"/>
  <c r="BB95" i="4"/>
  <c r="BA95" i="4"/>
  <c r="K95" i="4"/>
  <c r="I95" i="4"/>
  <c r="G95" i="4"/>
  <c r="BE94" i="4"/>
  <c r="BD94" i="4"/>
  <c r="BC94" i="4"/>
  <c r="BB94" i="4"/>
  <c r="BA94" i="4"/>
  <c r="K94" i="4"/>
  <c r="I94" i="4"/>
  <c r="G94" i="4"/>
  <c r="BE93" i="4"/>
  <c r="BD93" i="4"/>
  <c r="BC93" i="4"/>
  <c r="BB93" i="4"/>
  <c r="BA93" i="4"/>
  <c r="K93" i="4"/>
  <c r="I93" i="4"/>
  <c r="G93" i="4"/>
  <c r="B15" i="3"/>
  <c r="A15" i="3"/>
  <c r="BE109" i="4"/>
  <c r="I15" i="3" s="1"/>
  <c r="BD109" i="4"/>
  <c r="H15" i="3" s="1"/>
  <c r="BC109" i="4"/>
  <c r="G15" i="3" s="1"/>
  <c r="BB109" i="4"/>
  <c r="F15" i="3" s="1"/>
  <c r="K109" i="4"/>
  <c r="I109" i="4"/>
  <c r="G109" i="4"/>
  <c r="BE89" i="4"/>
  <c r="BD89" i="4"/>
  <c r="BC89" i="4"/>
  <c r="BB89" i="4"/>
  <c r="K89" i="4"/>
  <c r="I89" i="4"/>
  <c r="G89" i="4"/>
  <c r="BA89" i="4" s="1"/>
  <c r="BA91" i="4" s="1"/>
  <c r="E14" i="3" s="1"/>
  <c r="B14" i="3"/>
  <c r="A14" i="3"/>
  <c r="BE91" i="4"/>
  <c r="I14" i="3" s="1"/>
  <c r="BD91" i="4"/>
  <c r="H14" i="3" s="1"/>
  <c r="BC91" i="4"/>
  <c r="G14" i="3" s="1"/>
  <c r="BB91" i="4"/>
  <c r="F14" i="3" s="1"/>
  <c r="K91" i="4"/>
  <c r="I91" i="4"/>
  <c r="G91" i="4"/>
  <c r="BE84" i="4"/>
  <c r="BD84" i="4"/>
  <c r="BC84" i="4"/>
  <c r="BB84" i="4"/>
  <c r="K84" i="4"/>
  <c r="I84" i="4"/>
  <c r="G84" i="4"/>
  <c r="BA84" i="4" s="1"/>
  <c r="BA87" i="4" s="1"/>
  <c r="E13" i="3" s="1"/>
  <c r="G13" i="3"/>
  <c r="B13" i="3"/>
  <c r="A13" i="3"/>
  <c r="BE87" i="4"/>
  <c r="I13" i="3" s="1"/>
  <c r="BD87" i="4"/>
  <c r="H13" i="3" s="1"/>
  <c r="BC87" i="4"/>
  <c r="BB87" i="4"/>
  <c r="F13" i="3" s="1"/>
  <c r="K87" i="4"/>
  <c r="I87" i="4"/>
  <c r="G87" i="4"/>
  <c r="BE80" i="4"/>
  <c r="BD80" i="4"/>
  <c r="BC80" i="4"/>
  <c r="BB80" i="4"/>
  <c r="K80" i="4"/>
  <c r="I80" i="4"/>
  <c r="G80" i="4"/>
  <c r="BA80" i="4" s="1"/>
  <c r="BA82" i="4" s="1"/>
  <c r="E12" i="3" s="1"/>
  <c r="F12" i="3"/>
  <c r="B12" i="3"/>
  <c r="A12" i="3"/>
  <c r="BE82" i="4"/>
  <c r="I12" i="3" s="1"/>
  <c r="BD82" i="4"/>
  <c r="H12" i="3" s="1"/>
  <c r="BC82" i="4"/>
  <c r="G12" i="3" s="1"/>
  <c r="BB82" i="4"/>
  <c r="K82" i="4"/>
  <c r="I82" i="4"/>
  <c r="BE76" i="4"/>
  <c r="BD76" i="4"/>
  <c r="BC76" i="4"/>
  <c r="BB76" i="4"/>
  <c r="BA76" i="4"/>
  <c r="K76" i="4"/>
  <c r="I76" i="4"/>
  <c r="G76" i="4"/>
  <c r="BE74" i="4"/>
  <c r="BD74" i="4"/>
  <c r="BC74" i="4"/>
  <c r="BB74" i="4"/>
  <c r="BA74" i="4"/>
  <c r="K74" i="4"/>
  <c r="I74" i="4"/>
  <c r="G74" i="4"/>
  <c r="I11" i="3"/>
  <c r="E11" i="3"/>
  <c r="B11" i="3"/>
  <c r="A11" i="3"/>
  <c r="BE78" i="4"/>
  <c r="BD78" i="4"/>
  <c r="H11" i="3" s="1"/>
  <c r="BC78" i="4"/>
  <c r="G11" i="3" s="1"/>
  <c r="BB78" i="4"/>
  <c r="F11" i="3" s="1"/>
  <c r="BA78" i="4"/>
  <c r="K78" i="4"/>
  <c r="I78" i="4"/>
  <c r="G78" i="4"/>
  <c r="BE69" i="4"/>
  <c r="BD69" i="4"/>
  <c r="BC69" i="4"/>
  <c r="BB69" i="4"/>
  <c r="K69" i="4"/>
  <c r="I69" i="4"/>
  <c r="G69" i="4"/>
  <c r="BA69" i="4" s="1"/>
  <c r="BE62" i="4"/>
  <c r="BD62" i="4"/>
  <c r="BC62" i="4"/>
  <c r="BB62" i="4"/>
  <c r="K62" i="4"/>
  <c r="I62" i="4"/>
  <c r="G62" i="4"/>
  <c r="BA62" i="4" s="1"/>
  <c r="BE57" i="4"/>
  <c r="BD57" i="4"/>
  <c r="BC57" i="4"/>
  <c r="BB57" i="4"/>
  <c r="BA57" i="4"/>
  <c r="K57" i="4"/>
  <c r="I57" i="4"/>
  <c r="G57" i="4"/>
  <c r="BE52" i="4"/>
  <c r="BD52" i="4"/>
  <c r="BC52" i="4"/>
  <c r="BB52" i="4"/>
  <c r="K52" i="4"/>
  <c r="I52" i="4"/>
  <c r="G52" i="4"/>
  <c r="BA52" i="4" s="1"/>
  <c r="BE47" i="4"/>
  <c r="BD47" i="4"/>
  <c r="BC47" i="4"/>
  <c r="BB47" i="4"/>
  <c r="K47" i="4"/>
  <c r="I47" i="4"/>
  <c r="G47" i="4"/>
  <c r="BA47" i="4" s="1"/>
  <c r="B10" i="3"/>
  <c r="A10" i="3"/>
  <c r="BE72" i="4"/>
  <c r="I10" i="3" s="1"/>
  <c r="BD72" i="4"/>
  <c r="H10" i="3" s="1"/>
  <c r="BC72" i="4"/>
  <c r="G10" i="3" s="1"/>
  <c r="BB72" i="4"/>
  <c r="F10" i="3" s="1"/>
  <c r="K72" i="4"/>
  <c r="I72" i="4"/>
  <c r="G72" i="4"/>
  <c r="BE43" i="4"/>
  <c r="BD43" i="4"/>
  <c r="BC43" i="4"/>
  <c r="BB43" i="4"/>
  <c r="K43" i="4"/>
  <c r="I43" i="4"/>
  <c r="G43" i="4"/>
  <c r="BA43" i="4" s="1"/>
  <c r="BA45" i="4" s="1"/>
  <c r="E9" i="3" s="1"/>
  <c r="B9" i="3"/>
  <c r="A9" i="3"/>
  <c r="BE45" i="4"/>
  <c r="I9" i="3" s="1"/>
  <c r="BD45" i="4"/>
  <c r="H9" i="3" s="1"/>
  <c r="BC45" i="4"/>
  <c r="G9" i="3" s="1"/>
  <c r="BB45" i="4"/>
  <c r="F9" i="3" s="1"/>
  <c r="K45" i="4"/>
  <c r="I45" i="4"/>
  <c r="G45" i="4"/>
  <c r="BE39" i="4"/>
  <c r="BD39" i="4"/>
  <c r="BC39" i="4"/>
  <c r="BB39" i="4"/>
  <c r="K39" i="4"/>
  <c r="I39" i="4"/>
  <c r="G39" i="4"/>
  <c r="BA39" i="4" s="1"/>
  <c r="BE37" i="4"/>
  <c r="BD37" i="4"/>
  <c r="BC37" i="4"/>
  <c r="BB37" i="4"/>
  <c r="K37" i="4"/>
  <c r="I37" i="4"/>
  <c r="G37" i="4"/>
  <c r="BA37" i="4" s="1"/>
  <c r="BA41" i="4" s="1"/>
  <c r="E8" i="3" s="1"/>
  <c r="BE35" i="4"/>
  <c r="BD35" i="4"/>
  <c r="BC35" i="4"/>
  <c r="BB35" i="4"/>
  <c r="BA35" i="4"/>
  <c r="K35" i="4"/>
  <c r="I35" i="4"/>
  <c r="G35" i="4"/>
  <c r="BE33" i="4"/>
  <c r="BD33" i="4"/>
  <c r="BC33" i="4"/>
  <c r="BB33" i="4"/>
  <c r="BA33" i="4"/>
  <c r="K33" i="4"/>
  <c r="I33" i="4"/>
  <c r="G33" i="4"/>
  <c r="BE31" i="4"/>
  <c r="BD31" i="4"/>
  <c r="BC31" i="4"/>
  <c r="BB31" i="4"/>
  <c r="BA31" i="4"/>
  <c r="K31" i="4"/>
  <c r="I31" i="4"/>
  <c r="G31" i="4"/>
  <c r="BE29" i="4"/>
  <c r="BD29" i="4"/>
  <c r="BC29" i="4"/>
  <c r="BB29" i="4"/>
  <c r="BA29" i="4"/>
  <c r="K29" i="4"/>
  <c r="I29" i="4"/>
  <c r="G29" i="4"/>
  <c r="BE27" i="4"/>
  <c r="BD27" i="4"/>
  <c r="BC27" i="4"/>
  <c r="BB27" i="4"/>
  <c r="BA27" i="4"/>
  <c r="K27" i="4"/>
  <c r="I27" i="4"/>
  <c r="G27" i="4"/>
  <c r="BE24" i="4"/>
  <c r="BD24" i="4"/>
  <c r="BC24" i="4"/>
  <c r="BB24" i="4"/>
  <c r="BA24" i="4"/>
  <c r="K24" i="4"/>
  <c r="I24" i="4"/>
  <c r="G24" i="4"/>
  <c r="BE23" i="4"/>
  <c r="BD23" i="4"/>
  <c r="BC23" i="4"/>
  <c r="BB23" i="4"/>
  <c r="BA23" i="4"/>
  <c r="K23" i="4"/>
  <c r="I23" i="4"/>
  <c r="G23" i="4"/>
  <c r="BE21" i="4"/>
  <c r="BD21" i="4"/>
  <c r="BC21" i="4"/>
  <c r="BB21" i="4"/>
  <c r="BA21" i="4"/>
  <c r="K21" i="4"/>
  <c r="I21" i="4"/>
  <c r="G21" i="4"/>
  <c r="BE19" i="4"/>
  <c r="BD19" i="4"/>
  <c r="BC19" i="4"/>
  <c r="BB19" i="4"/>
  <c r="BA19" i="4"/>
  <c r="K19" i="4"/>
  <c r="I19" i="4"/>
  <c r="G19" i="4"/>
  <c r="B8" i="3"/>
  <c r="A8" i="3"/>
  <c r="BE41" i="4"/>
  <c r="I8" i="3" s="1"/>
  <c r="BD41" i="4"/>
  <c r="H8" i="3" s="1"/>
  <c r="BC41" i="4"/>
  <c r="G8" i="3" s="1"/>
  <c r="BB41" i="4"/>
  <c r="F8" i="3" s="1"/>
  <c r="K41" i="4"/>
  <c r="I41" i="4"/>
  <c r="G41" i="4"/>
  <c r="BE16" i="4"/>
  <c r="BD16" i="4"/>
  <c r="BC16" i="4"/>
  <c r="BB16" i="4"/>
  <c r="K16" i="4"/>
  <c r="I16" i="4"/>
  <c r="G16" i="4"/>
  <c r="BA16" i="4" s="1"/>
  <c r="BE14" i="4"/>
  <c r="BD14" i="4"/>
  <c r="BC14" i="4"/>
  <c r="BB14" i="4"/>
  <c r="K14" i="4"/>
  <c r="I14" i="4"/>
  <c r="G14" i="4"/>
  <c r="BA14" i="4" s="1"/>
  <c r="BE13" i="4"/>
  <c r="BD13" i="4"/>
  <c r="BC13" i="4"/>
  <c r="BB13" i="4"/>
  <c r="BA13" i="4"/>
  <c r="K13" i="4"/>
  <c r="I13" i="4"/>
  <c r="G13" i="4"/>
  <c r="BE12" i="4"/>
  <c r="BD12" i="4"/>
  <c r="BC12" i="4"/>
  <c r="BB12" i="4"/>
  <c r="BA12" i="4"/>
  <c r="K12" i="4"/>
  <c r="I12" i="4"/>
  <c r="G12" i="4"/>
  <c r="BE10" i="4"/>
  <c r="BD10" i="4"/>
  <c r="BC10" i="4"/>
  <c r="BB10" i="4"/>
  <c r="BA10" i="4"/>
  <c r="K10" i="4"/>
  <c r="I10" i="4"/>
  <c r="G10" i="4"/>
  <c r="BE8" i="4"/>
  <c r="BD8" i="4"/>
  <c r="BC8" i="4"/>
  <c r="BB8" i="4"/>
  <c r="BA8" i="4"/>
  <c r="K8" i="4"/>
  <c r="I8" i="4"/>
  <c r="G8" i="4"/>
  <c r="B7" i="3"/>
  <c r="A7" i="3"/>
  <c r="BE17" i="4"/>
  <c r="I7" i="3" s="1"/>
  <c r="BD17" i="4"/>
  <c r="H7" i="3" s="1"/>
  <c r="BC17" i="4"/>
  <c r="G7" i="3" s="1"/>
  <c r="BB17" i="4"/>
  <c r="F7" i="3" s="1"/>
  <c r="K17" i="4"/>
  <c r="I17" i="4"/>
  <c r="G17" i="4"/>
  <c r="E4" i="4"/>
  <c r="F3" i="4"/>
  <c r="G23" i="2"/>
  <c r="C33" i="2"/>
  <c r="F33" i="2" s="1"/>
  <c r="C31" i="2"/>
  <c r="G7" i="2"/>
  <c r="H102" i="1"/>
  <c r="J84" i="1"/>
  <c r="I84" i="1"/>
  <c r="H84" i="1"/>
  <c r="G84" i="1"/>
  <c r="F84" i="1"/>
  <c r="H47" i="1"/>
  <c r="G47" i="1"/>
  <c r="I46" i="1"/>
  <c r="F46" i="1" s="1"/>
  <c r="I45" i="1"/>
  <c r="F45" i="1" s="1"/>
  <c r="I44" i="1"/>
  <c r="F44" i="1" s="1"/>
  <c r="I43" i="1"/>
  <c r="F43" i="1" s="1"/>
  <c r="I42" i="1"/>
  <c r="H41" i="1"/>
  <c r="G41" i="1"/>
  <c r="H35" i="1"/>
  <c r="I21" i="1" s="1"/>
  <c r="I22" i="1" s="1"/>
  <c r="G35" i="1"/>
  <c r="I34" i="1"/>
  <c r="F34" i="1" s="1"/>
  <c r="I33" i="1"/>
  <c r="F33" i="1" s="1"/>
  <c r="I32" i="1"/>
  <c r="F32" i="1" s="1"/>
  <c r="I31" i="1"/>
  <c r="F31" i="1" s="1"/>
  <c r="I30" i="1"/>
  <c r="H29" i="1"/>
  <c r="G29" i="1"/>
  <c r="D22" i="1"/>
  <c r="D20" i="1"/>
  <c r="I19" i="1"/>
  <c r="I2" i="1"/>
  <c r="G22" i="14" l="1"/>
  <c r="C19" i="14"/>
  <c r="C22" i="14" s="1"/>
  <c r="C23" i="14" s="1"/>
  <c r="F30" i="14" s="1"/>
  <c r="I47" i="1"/>
  <c r="G22" i="11"/>
  <c r="F11" i="12"/>
  <c r="C16" i="11" s="1"/>
  <c r="E11" i="12"/>
  <c r="C15" i="11" s="1"/>
  <c r="G11" i="12"/>
  <c r="C18" i="11" s="1"/>
  <c r="BE12" i="13"/>
  <c r="I7" i="12" s="1"/>
  <c r="I11" i="12" s="1"/>
  <c r="C21" i="11" s="1"/>
  <c r="BD27" i="13"/>
  <c r="H8" i="12" s="1"/>
  <c r="BD34" i="13"/>
  <c r="H9" i="12" s="1"/>
  <c r="BD75" i="13"/>
  <c r="H10" i="12" s="1"/>
  <c r="G22" i="8"/>
  <c r="H11" i="9"/>
  <c r="C17" i="8" s="1"/>
  <c r="G11" i="9"/>
  <c r="C18" i="8" s="1"/>
  <c r="E11" i="9"/>
  <c r="C15" i="8" s="1"/>
  <c r="I11" i="9"/>
  <c r="C21" i="8" s="1"/>
  <c r="BB39" i="10"/>
  <c r="F10" i="9" s="1"/>
  <c r="BB11" i="10"/>
  <c r="BB21" i="10" s="1"/>
  <c r="F8" i="9" s="1"/>
  <c r="I35" i="1"/>
  <c r="G22" i="5"/>
  <c r="I13" i="6"/>
  <c r="C21" i="5" s="1"/>
  <c r="H13" i="6"/>
  <c r="C17" i="5" s="1"/>
  <c r="G13" i="6"/>
  <c r="C18" i="5" s="1"/>
  <c r="E13" i="6"/>
  <c r="C15" i="5" s="1"/>
  <c r="BB15" i="7"/>
  <c r="BB32" i="7" s="1"/>
  <c r="F9" i="6" s="1"/>
  <c r="F13" i="6" s="1"/>
  <c r="C16" i="5" s="1"/>
  <c r="E56" i="1"/>
  <c r="E66" i="1"/>
  <c r="E62" i="1"/>
  <c r="E76" i="1"/>
  <c r="E63" i="1"/>
  <c r="E57" i="1"/>
  <c r="E70" i="1"/>
  <c r="E67" i="1"/>
  <c r="E61" i="1"/>
  <c r="E74" i="1"/>
  <c r="E82" i="1"/>
  <c r="E58" i="1"/>
  <c r="E78" i="1"/>
  <c r="E71" i="1"/>
  <c r="E64" i="1"/>
  <c r="E75" i="1"/>
  <c r="E60" i="1"/>
  <c r="E79" i="1"/>
  <c r="E72" i="1"/>
  <c r="E80" i="1"/>
  <c r="E81" i="1"/>
  <c r="E55" i="1"/>
  <c r="E59" i="1"/>
  <c r="E77" i="1"/>
  <c r="E69" i="1"/>
  <c r="E73" i="1"/>
  <c r="E65" i="1"/>
  <c r="E68" i="1"/>
  <c r="E83" i="1"/>
  <c r="E84" i="1"/>
  <c r="G25" i="3"/>
  <c r="C18" i="2" s="1"/>
  <c r="G22" i="2"/>
  <c r="F30" i="1"/>
  <c r="F35" i="1" s="1"/>
  <c r="I20" i="1"/>
  <c r="I23" i="1" s="1"/>
  <c r="F42" i="1"/>
  <c r="F47" i="1" s="1"/>
  <c r="I25" i="3"/>
  <c r="C21" i="2" s="1"/>
  <c r="BA72" i="4"/>
  <c r="E10" i="3" s="1"/>
  <c r="BB197" i="4"/>
  <c r="F20" i="3" s="1"/>
  <c r="H25" i="3"/>
  <c r="C17" i="2" s="1"/>
  <c r="BA17" i="4"/>
  <c r="E7" i="3" s="1"/>
  <c r="BA109" i="4"/>
  <c r="E15" i="3" s="1"/>
  <c r="BB176" i="4"/>
  <c r="F19" i="3" s="1"/>
  <c r="BB213" i="4"/>
  <c r="F22" i="3" s="1"/>
  <c r="BB230" i="4"/>
  <c r="F24" i="3" s="1"/>
  <c r="G82" i="4"/>
  <c r="BB199" i="4"/>
  <c r="BB201" i="4" s="1"/>
  <c r="F21" i="3" s="1"/>
  <c r="F31" i="14" l="1"/>
  <c r="F34" i="14" s="1"/>
  <c r="H11" i="12"/>
  <c r="C17" i="11" s="1"/>
  <c r="C19" i="11" s="1"/>
  <c r="C22" i="11" s="1"/>
  <c r="C23" i="11" s="1"/>
  <c r="F30" i="11" s="1"/>
  <c r="F31" i="11" s="1"/>
  <c r="F34" i="11" s="1"/>
  <c r="F11" i="9"/>
  <c r="C16" i="8" s="1"/>
  <c r="C19" i="8" s="1"/>
  <c r="C22" i="8" s="1"/>
  <c r="C23" i="8" s="1"/>
  <c r="F30" i="8" s="1"/>
  <c r="C19" i="5"/>
  <c r="C22" i="5" s="1"/>
  <c r="C23" i="5" s="1"/>
  <c r="F30" i="5" s="1"/>
  <c r="E25" i="3"/>
  <c r="C15" i="2" s="1"/>
  <c r="F25" i="3"/>
  <c r="C16" i="2" s="1"/>
  <c r="J47" i="1"/>
  <c r="J45" i="1"/>
  <c r="J46" i="1"/>
  <c r="J42" i="1"/>
  <c r="J43" i="1"/>
  <c r="J35" i="1"/>
  <c r="J44" i="1"/>
  <c r="J34" i="1"/>
  <c r="J30" i="1"/>
  <c r="J31" i="1"/>
  <c r="J32" i="1"/>
  <c r="J33" i="1"/>
  <c r="F31" i="8" l="1"/>
  <c r="F34" i="8" s="1"/>
  <c r="F31" i="5"/>
  <c r="F34" i="5" s="1"/>
  <c r="C19" i="2"/>
  <c r="C22" i="2" s="1"/>
  <c r="C23" i="2" s="1"/>
  <c r="F30" i="2" s="1"/>
  <c r="F31" i="2"/>
  <c r="F34" i="2" s="1"/>
</calcChain>
</file>

<file path=xl/sharedStrings.xml><?xml version="1.0" encoding="utf-8"?>
<sst xmlns="http://schemas.openxmlformats.org/spreadsheetml/2006/main" count="1818" uniqueCount="752">
  <si>
    <t xml:space="preserve">Datum: </t>
  </si>
  <si>
    <t xml:space="preserve"> </t>
  </si>
  <si>
    <t>Stavba :</t>
  </si>
  <si>
    <t xml:space="preserve">Objednatel : </t>
  </si>
  <si>
    <t>IČO :</t>
  </si>
  <si>
    <t>DIČ :</t>
  </si>
  <si>
    <t xml:space="preserve">Zhotovitel : </t>
  </si>
  <si>
    <t>Za zhotovitele :</t>
  </si>
  <si>
    <t>Za objednatele :</t>
  </si>
  <si>
    <t>_______________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</si>
  <si>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</si>
  <si>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</si>
  <si>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</si>
  <si>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</si>
  <si>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</si>
  <si>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</si>
  <si>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</si>
  <si>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Cena celkem</t>
  </si>
  <si>
    <t>DPH celkem</t>
  </si>
  <si>
    <t>Celkem za stavbu</t>
  </si>
  <si>
    <t>Rekapitulace stavebních rozpočtů</t>
  </si>
  <si>
    <t>Číslo objektu</t>
  </si>
  <si>
    <t>Číslo a název rozpočtu</t>
  </si>
  <si>
    <t>Rekapitulace stavebních dílů</t>
  </si>
  <si>
    <t>Číslo a název dílu</t>
  </si>
  <si>
    <t>HSV</t>
  </si>
  <si>
    <t>PSV</t>
  </si>
  <si>
    <t>Dodávka</t>
  </si>
  <si>
    <t>Montáž</t>
  </si>
  <si>
    <t>HZS</t>
  </si>
  <si>
    <t>Rekapitulace vedlejších rozpočtových nákladů</t>
  </si>
  <si>
    <t>Název vedlejšího nákladu</t>
  </si>
  <si>
    <t>Rozpočet</t>
  </si>
  <si>
    <t xml:space="preserve">JKSO </t>
  </si>
  <si>
    <t>Objekt</t>
  </si>
  <si>
    <t xml:space="preserve">SKP </t>
  </si>
  <si>
    <t>Měrná jednotka</t>
  </si>
  <si>
    <t>Stavba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</si>
  <si>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</si>
  <si>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</si>
  <si>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</si>
  <si>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</si>
  <si>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</si>
  <si>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</si>
  <si>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</si>
  <si>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</si>
  <si>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</si>
  <si>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</si>
  <si>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</si>
  <si>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</si>
  <si>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</si>
  <si>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</si>
  <si>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</si>
  <si>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</si>
  <si>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</si>
  <si>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</si>
  <si>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</si>
  <si>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</si>
  <si>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</si>
  <si>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</si>
  <si>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</si>
  <si>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</si>
  <si>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</si>
  <si>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</si>
  <si>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</si>
  <si>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</si>
  <si>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</si>
  <si>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</si>
  <si>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</si>
  <si>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</si>
  <si>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 xml:space="preserve">%  </t>
  </si>
  <si>
    <t>DPH</t>
  </si>
  <si>
    <t xml:space="preserve">% </t>
  </si>
  <si>
    <t>CENA ZA OBJEKT CELKEM</t>
  </si>
  <si>
    <t>Poznámka :</t>
  </si>
  <si>
    <t>Rozpočet :</t>
  </si>
  <si>
    <t>Objekt :</t>
  </si>
  <si>
    <t>REKAPITULACE  STAVEBNÍCH  DÍLŮ</t>
  </si>
  <si>
    <t>Stavební díl</t>
  </si>
  <si>
    <t>CELKEM  OBJEKT</t>
  </si>
  <si>
    <t>VEDLEJŠÍ ROZPOČTOVÉ  NÁKLADY</t>
  </si>
  <si>
    <t>Název VRN</t>
  </si>
  <si>
    <t>Kč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</si>
  <si>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</si>
  <si>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</si>
  <si>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</si>
  <si>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</si>
  <si>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</si>
  <si>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</si>
  <si>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</si>
  <si>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</si>
  <si>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</si>
  <si>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</si>
  <si>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</si>
  <si>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</si>
  <si>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</si>
  <si>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</si>
  <si>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Díl:</t>
  </si>
  <si>
    <t>1</t>
  </si>
  <si>
    <t>Zemní práce</t>
  </si>
  <si>
    <t>Celkem za</t>
  </si>
  <si>
    <t>SLEPÝ ROZPOČET</t>
  </si>
  <si>
    <t>Slepý rozpočet</t>
  </si>
  <si>
    <t>JH160</t>
  </si>
  <si>
    <t>ZŠ Zámoraví - stavební úpravy WC družiny</t>
  </si>
  <si>
    <t>JH160 ZŠ Zámoraví - stavební úpravy WC družiny</t>
  </si>
  <si>
    <t>01</t>
  </si>
  <si>
    <t>Stavební část</t>
  </si>
  <si>
    <t>01 Stavební část</t>
  </si>
  <si>
    <t>1 Zemní práce</t>
  </si>
  <si>
    <t>139711101R00</t>
  </si>
  <si>
    <t>Vykopávka v uzavřených prostorách v hor.1-4 včetně zasypání</t>
  </si>
  <si>
    <t>m3</t>
  </si>
  <si>
    <t>pro kanalizaci:(5,2+0,3+1,5+2,0+1,8+1,7)*0,4*0,6</t>
  </si>
  <si>
    <t>162201203R00</t>
  </si>
  <si>
    <t xml:space="preserve">Vodorovné přemíst.výkopku, kolečko hor.1-4, do 10m </t>
  </si>
  <si>
    <t>1,0+0,5</t>
  </si>
  <si>
    <t>162701105R00</t>
  </si>
  <si>
    <t xml:space="preserve">Vodorovné přemístění výkopku z hor.1-4 do 10000 m </t>
  </si>
  <si>
    <t>167101201R00</t>
  </si>
  <si>
    <t xml:space="preserve">Nakládání výkopku z hor.1 ÷ 4 - ručně </t>
  </si>
  <si>
    <t>175101101RT2</t>
  </si>
  <si>
    <t>Obsyp potrubí bez prohození sypaniny s dodáním štěrkopísku frakce 0 - 22 mm</t>
  </si>
  <si>
    <t>pro kanalizaci:(5,2+0,3+1,5+2,0+1,8+1,7)*0,4*0,3</t>
  </si>
  <si>
    <t>199000002R00</t>
  </si>
  <si>
    <t xml:space="preserve">Poplatek za skládku horniny 1- 4 </t>
  </si>
  <si>
    <t>3</t>
  </si>
  <si>
    <t>Svislé a kompletní konstrukce</t>
  </si>
  <si>
    <t>3 Svislé a kompletní konstrukce</t>
  </si>
  <si>
    <t>310271520R00</t>
  </si>
  <si>
    <t xml:space="preserve">Zazdívka otvorů do 1 m2, pórobet.tvárnice, tl.20cm </t>
  </si>
  <si>
    <t>0,73*0,15*2,0</t>
  </si>
  <si>
    <t>310271625R00</t>
  </si>
  <si>
    <t xml:space="preserve">Zazdívka otvorů do 4 m2, pórobet.tvárnice, tl.25cm </t>
  </si>
  <si>
    <t>0,94*0,5*1,84+1,1*0,25*1,8*2</t>
  </si>
  <si>
    <t>317121047RT2</t>
  </si>
  <si>
    <t>Překlad nenosný porobeton, světlost otv. do 105 cm překlad nenosný NEP 10 P4,4 124 x 24,9 x 10 cm</t>
  </si>
  <si>
    <t>kus</t>
  </si>
  <si>
    <t>342255024RT1</t>
  </si>
  <si>
    <t>Příčky z desek Ytong tl. 10 cm desky P 2 - 500, 599 x 249 x 100 mm</t>
  </si>
  <si>
    <t>m2</t>
  </si>
  <si>
    <t>2,08*3,3*2+3,0*2,98+0,87*0,18</t>
  </si>
  <si>
    <t>1,57*2,45-0,7*2,0*4</t>
  </si>
  <si>
    <t>342255028RT1</t>
  </si>
  <si>
    <t>Příčky z desek Ytong tl. 15 cm desky P 2 - 500, 599 x 249 x 150 mm</t>
  </si>
  <si>
    <t>(4,3+3,0)*2,98</t>
  </si>
  <si>
    <t>342264051RT1</t>
  </si>
  <si>
    <t>Podhled sádrokartonový na zavěšenou ocel. konstr. desky standard tl. 12,5 mm, bez izolace</t>
  </si>
  <si>
    <t>101-104:2,9+7,25+4,75+8,1</t>
  </si>
  <si>
    <t>342266211RT1</t>
  </si>
  <si>
    <t>Obklad stěn sádrokartonem lepený na zdivo desky standard tl. 12,5 mm</t>
  </si>
  <si>
    <t>4,3*2,98</t>
  </si>
  <si>
    <t>342267112RT1</t>
  </si>
  <si>
    <t>Obklad trámů sádrokartonem třístranný do 0,5/0,5 m desky standard tl. 12,5 mm</t>
  </si>
  <si>
    <t>m</t>
  </si>
  <si>
    <t>0,4*6</t>
  </si>
  <si>
    <t>342948111R00</t>
  </si>
  <si>
    <t xml:space="preserve">Ukotvení příček k cihel.konstr. kotvami na hmožd. </t>
  </si>
  <si>
    <t>2,45*2+0,85+3,3*3+2,98*2+2,0</t>
  </si>
  <si>
    <t>346244315R00</t>
  </si>
  <si>
    <t>Obezdívky van z desek Ytong tl. 150 mm obezdívka závěsného WC</t>
  </si>
  <si>
    <t>(2,7+2,11)*1,2</t>
  </si>
  <si>
    <t>346481111R00</t>
  </si>
  <si>
    <t>Zaplentování rýh, nosníků rabicovým pletivem vodovodního a kanalizačního potrubí</t>
  </si>
  <si>
    <t>(4,5+4,7+2,3+1,5+1,0+0,5*2)*0,5</t>
  </si>
  <si>
    <t>4</t>
  </si>
  <si>
    <t>Vodorovné konstrukce</t>
  </si>
  <si>
    <t>4 Vodorovné konstrukce</t>
  </si>
  <si>
    <t>451572111R00</t>
  </si>
  <si>
    <t xml:space="preserve">Lože pod potrubí z kameniva těženého 0 - 4 mm </t>
  </si>
  <si>
    <t>pro kanalizaci:(5,2+0,3+1,5+2,0+1,8+1,7)*0,4*0,1</t>
  </si>
  <si>
    <t>61</t>
  </si>
  <si>
    <t>Upravy povrchů vnitřní</t>
  </si>
  <si>
    <t>61 Upravy povrchů vnitřní</t>
  </si>
  <si>
    <t>612409991R00</t>
  </si>
  <si>
    <t>Začištění omítek kolem oken,dveří apod. kolem obkladu a dveří</t>
  </si>
  <si>
    <t>101:(2,08+1,4)*2</t>
  </si>
  <si>
    <t>102:(3,45+2,1)*2</t>
  </si>
  <si>
    <t>103:(3,0+1,35+0,45)*2</t>
  </si>
  <si>
    <t>104:(3,0+2,7)*2</t>
  </si>
  <si>
    <t>612471411R00</t>
  </si>
  <si>
    <t xml:space="preserve">Úprava vnitřních stěn aktivovaným štukem </t>
  </si>
  <si>
    <t>101:1,4*1,1*2</t>
  </si>
  <si>
    <t>102:(3,45*2+2,1)*1,1</t>
  </si>
  <si>
    <t>103:3,0*0,95+1,35*0,3</t>
  </si>
  <si>
    <t>104:1,17*0,95+1,53*0,3</t>
  </si>
  <si>
    <t>612474510R00</t>
  </si>
  <si>
    <t>Omítka stěn vnitřní jednovrstvá vápenocementová pod obklady na původním otlučeném a novém zdivu</t>
  </si>
  <si>
    <t>101:(2,08+1,4)*2*2,0-0,8*2,0*2</t>
  </si>
  <si>
    <t>102:(3,45+2,1)*2*2,0-0,8*2,0+2,1*0,15+0,94*0,1+1,32*0,21</t>
  </si>
  <si>
    <t>103:(3,0+1,35+0,44)*2*2,0-0,8*2,0*2+1,35*0,18</t>
  </si>
  <si>
    <t>104:(3,0+2,7)*2*2,0+2,7*0,15+1,53*0,18</t>
  </si>
  <si>
    <t>612474611R00</t>
  </si>
  <si>
    <t xml:space="preserve">Omítka stěn vnitřní dvouvrstvá, vápen. štuk, ručně </t>
  </si>
  <si>
    <t>101:2,08*1,1*2</t>
  </si>
  <si>
    <t>102:2,08*1,1</t>
  </si>
  <si>
    <t>103:(3,0+1,35)*0,95+1,57*0,45+0,87*0,18</t>
  </si>
  <si>
    <t>104:(3,0*2+2,7)*0,95+0,87*0,18</t>
  </si>
  <si>
    <t>chodba:2,08*3,3+1,4*2,45-0,8*2,0*2</t>
  </si>
  <si>
    <t>šatna:3,15*2,98</t>
  </si>
  <si>
    <t>612481211RT2</t>
  </si>
  <si>
    <t>Montáž výztužné sítě (perlinky) do stěrky-stěny včetně výztužné sítě a stěrkového tmelu Baumit</t>
  </si>
  <si>
    <t>101:0,5*2,7</t>
  </si>
  <si>
    <t>102:2,5*2,0*2</t>
  </si>
  <si>
    <t>62</t>
  </si>
  <si>
    <t>Úpravy povrchů vnější</t>
  </si>
  <si>
    <t>62 Úpravy povrchů vnější</t>
  </si>
  <si>
    <t>622421143R00</t>
  </si>
  <si>
    <t xml:space="preserve">Omítka vnější stěn, MVC, štuková, složitost 1-2 </t>
  </si>
  <si>
    <t>1,0*2,5</t>
  </si>
  <si>
    <t>622471317R00</t>
  </si>
  <si>
    <t xml:space="preserve">Nátěr nebo nástřik stěn vnějších, složitost 1 - 2 </t>
  </si>
  <si>
    <t>2,0*3,0</t>
  </si>
  <si>
    <t>63</t>
  </si>
  <si>
    <t>Podlahy a podlahové konstrukce</t>
  </si>
  <si>
    <t>63 Podlahy a podlahové konstrukce</t>
  </si>
  <si>
    <t>631315611R00</t>
  </si>
  <si>
    <t xml:space="preserve">Mazanina betonová tl. 12 - 24 cm B 20 (C 16/20) </t>
  </si>
  <si>
    <t>pro kanalizaci a vodu:(5,2+0,3+1,5+2,0+1,8+1,7)*(0,5+0,4)*0,1*1,05+0,3*3*0,1</t>
  </si>
  <si>
    <t>64</t>
  </si>
  <si>
    <t>Výplně otvorů</t>
  </si>
  <si>
    <t>64 Výplně otvorů</t>
  </si>
  <si>
    <t>642942111RT3</t>
  </si>
  <si>
    <t>Osazení zárubní dveřních ocelových, pl. do 2,5 m2 včetně dodávky zárubně  70 x 197 x 11 cm</t>
  </si>
  <si>
    <t>levé:2</t>
  </si>
  <si>
    <t>pravé:2</t>
  </si>
  <si>
    <t>94</t>
  </si>
  <si>
    <t>Lešení a stavební výtahy</t>
  </si>
  <si>
    <t>94 Lešení a stavební výtahy</t>
  </si>
  <si>
    <t>941955001R00</t>
  </si>
  <si>
    <t xml:space="preserve">Lešení lehké pomocné, výška podlahy do 1,2 m </t>
  </si>
  <si>
    <t>2,5+7,0+4,5+8,0+3,0+4,5+1,0*2</t>
  </si>
  <si>
    <t>95</t>
  </si>
  <si>
    <t>Dokončovací konstrukce na pozemních stavbách</t>
  </si>
  <si>
    <t>95 Dokončovací konstrukce na pozemních stavbách</t>
  </si>
  <si>
    <t>900      R01</t>
  </si>
  <si>
    <t>HZS stavební dělník v tarifní třídě 4</t>
  </si>
  <si>
    <t>h</t>
  </si>
  <si>
    <t>900      R02</t>
  </si>
  <si>
    <t>HZS - stavební dělník v tarifní třídě 5 odstranění a předělání ocelové konstrukce šaten</t>
  </si>
  <si>
    <t>952901111R00</t>
  </si>
  <si>
    <t xml:space="preserve">Vyčištění budov o výšce podlaží do 4 m </t>
  </si>
  <si>
    <t>2,9+7,25+4,75+8,1+9,95+14,2*2,08</t>
  </si>
  <si>
    <t>953761131R00</t>
  </si>
  <si>
    <t xml:space="preserve">Odvětrání troubami PVC kruhovými 100x2,8 mm </t>
  </si>
  <si>
    <t>Nabídka</t>
  </si>
  <si>
    <t>Protiprašná zástěna při bouracích pracích umístěná na chodbě</t>
  </si>
  <si>
    <t>2,1*3,3+1,6*2,5</t>
  </si>
  <si>
    <t xml:space="preserve">D+M Zrcadlo na obklad 1000x600 nad umyvadla </t>
  </si>
  <si>
    <t>Plastová dvířka 300x300 mm - dodávka a montáž uzávěr vody</t>
  </si>
  <si>
    <t xml:space="preserve">Možné vícepráce nebo změna materiálů </t>
  </si>
  <si>
    <t xml:space="preserve">D+M Pákový uzávěr oken - délky 2,0 m </t>
  </si>
  <si>
    <t xml:space="preserve">Dodávka a montáž plastových mřížek DN 100 </t>
  </si>
  <si>
    <t xml:space="preserve">D+M SAMBA nástěnná WC štětka, mléčné sklo </t>
  </si>
  <si>
    <t>Držák toaletního papíru na 1 roli - nerez do každé kabinky WC</t>
  </si>
  <si>
    <t>Dávkovače tekutého mýdla 0,8 l nad umyvadla</t>
  </si>
  <si>
    <t xml:space="preserve">Montáž zásobníků </t>
  </si>
  <si>
    <t>96</t>
  </si>
  <si>
    <t>Bourání konstrukcí</t>
  </si>
  <si>
    <t>96 Bourání konstrukcí</t>
  </si>
  <si>
    <t>962031132R00</t>
  </si>
  <si>
    <t xml:space="preserve">Bourání příček cihelných tl. 10 cm </t>
  </si>
  <si>
    <t>(2,11+2,08)*3,3-0,6*2,0*4+2,11*0,3</t>
  </si>
  <si>
    <t>(1,11+1,09+1,1)*3,3-0,6*2+1,14*1,97</t>
  </si>
  <si>
    <t>964011211R00</t>
  </si>
  <si>
    <t xml:space="preserve">Vybourání ŽB překladů prefa  dl. 3 m, 50 kg/m </t>
  </si>
  <si>
    <t>2,5*0,14*0,14</t>
  </si>
  <si>
    <t>965042121RT2</t>
  </si>
  <si>
    <t>Bourání mazanin betonových tl. 10 cm, pl. 1 m2 ručně tl. mazaniny 8 - 10 cm</t>
  </si>
  <si>
    <t>pro kanalizaci a vodu:(5,2+0,3+1,5+2,0+1,8+1,7)*(0,5+0,4)*0,1+3,0*0,3*0,1</t>
  </si>
  <si>
    <t>965048150R00</t>
  </si>
  <si>
    <t xml:space="preserve">Dočištění povrchu po vybourání dlažeb, tmel do 50% </t>
  </si>
  <si>
    <t>2,57+3,87+1,2*0,98+1,5*2,08</t>
  </si>
  <si>
    <t>3,17*4,3+1,57*0,54</t>
  </si>
  <si>
    <t>965049111RT1</t>
  </si>
  <si>
    <t>Příplatek, bourání mazanin se svař. síťí tl. 10 cm jednostranná výztuž svařovanou sítí</t>
  </si>
  <si>
    <t>pro kanalizaci:(5,2+0,3+1,5+2,0+1,8+1,7)*(0,5+0,4)*0,1</t>
  </si>
  <si>
    <t>965081713RT1</t>
  </si>
  <si>
    <t>Bourání dlaždic keramických tl. 1 cm, nad 1 m2 ručně, dlaždice keramické</t>
  </si>
  <si>
    <t>965081802R00</t>
  </si>
  <si>
    <t xml:space="preserve">Bourání soklíků z dlažeb teracových, čedičových </t>
  </si>
  <si>
    <t>4,3+0,89+0,54*2+0,71+1,5+1,43</t>
  </si>
  <si>
    <t>968061125R00</t>
  </si>
  <si>
    <t xml:space="preserve">Vyvěšení dřevěných dveřních křídel pl. do 2 m2 </t>
  </si>
  <si>
    <t>968072455R00</t>
  </si>
  <si>
    <t xml:space="preserve">Vybourání kovových dveřních zárubní pl. do 2 m2 </t>
  </si>
  <si>
    <t>0,7*2,02*5</t>
  </si>
  <si>
    <t>968083011R00</t>
  </si>
  <si>
    <t xml:space="preserve">Vybourání plastových dveří prosklených pl. do 2 m2 </t>
  </si>
  <si>
    <t>0,94*2,44</t>
  </si>
  <si>
    <t>970251100R00</t>
  </si>
  <si>
    <t xml:space="preserve">Řezání železobetonu hl. řezu 100 mm </t>
  </si>
  <si>
    <t>pro kanalizaci:(5,2+0,3+1,5+2,0+1,8+1,7)*2</t>
  </si>
  <si>
    <t>971033241R00</t>
  </si>
  <si>
    <t xml:space="preserve">Vybourání otv. zeď cihel. 0,0225 m2, tl. 30cm, MVC </t>
  </si>
  <si>
    <t>971033261R00</t>
  </si>
  <si>
    <t xml:space="preserve">Vybourání otv. zeď cihel. 0,0225 m2, tl. 60cm, MVC </t>
  </si>
  <si>
    <t>974031147R00</t>
  </si>
  <si>
    <t>Vysekání rýh ve zdi cihelné 7 x 30 cm pro vodovod a kanalizaci</t>
  </si>
  <si>
    <t>4,5+4,7+2,3+1,5+1,0+0,5*2</t>
  </si>
  <si>
    <t>978013191R00</t>
  </si>
  <si>
    <t xml:space="preserve">Otlučení omítek vnitřních stěn v rozsahu do 100 % </t>
  </si>
  <si>
    <t>(1,14*2+1,1*2+0,37)*0,5</t>
  </si>
  <si>
    <t>(1,43+1,14)*2,0</t>
  </si>
  <si>
    <t>978023411R00</t>
  </si>
  <si>
    <t xml:space="preserve">Vysekání a úprava spár zdiva cihelného mimo komín. </t>
  </si>
  <si>
    <t>7,565+13,485</t>
  </si>
  <si>
    <t>978059521R00</t>
  </si>
  <si>
    <t xml:space="preserve">Odsekání vnitřních obkladů stěn do 2 m2 </t>
  </si>
  <si>
    <t>(0,25*2+1,11+1,14*2+1,0*2)*1,5</t>
  </si>
  <si>
    <t>(0,28*2+1,11+0,17*2+1,09)*1,5</t>
  </si>
  <si>
    <t xml:space="preserve">Ekologická likvidace starých dveří </t>
  </si>
  <si>
    <t>0,6*2,0*5</t>
  </si>
  <si>
    <t>979081111R00</t>
  </si>
  <si>
    <t xml:space="preserve">Odvoz suti a vybour. hmot na skládku do 1 km </t>
  </si>
  <si>
    <t>t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</si>
  <si>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</si>
  <si>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</si>
  <si>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</si>
  <si>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</si>
  <si>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</si>
  <si>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</si>
  <si>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979087112R00</t>
  </si>
  <si>
    <t xml:space="preserve">Nakládání suti na dopravní prostředky </t>
  </si>
  <si>
    <t>979990102R00</t>
  </si>
  <si>
    <t xml:space="preserve">Poplatek za skládku suti - směs betonu a cihel </t>
  </si>
  <si>
    <t>99</t>
  </si>
  <si>
    <t>Staveništní přesun hmot</t>
  </si>
  <si>
    <t>99 Staveništní přesun hmot</t>
  </si>
  <si>
    <t>999281105R00</t>
  </si>
  <si>
    <t xml:space="preserve">Přesun hmot pro opravy a údržbu do výšky 6 m </t>
  </si>
  <si>
    <t>711</t>
  </si>
  <si>
    <t>Izolace proti vodě</t>
  </si>
  <si>
    <t>711 Izolace proti vodě</t>
  </si>
  <si>
    <t>711212002RT3</t>
  </si>
  <si>
    <t>Stěrka hydroizolační těsnicí hmotou Mapelastic (fa Mapei), pružná hydroizolace</t>
  </si>
  <si>
    <t>po kanalizaci:(5,2+0,3+1,5+2,0+1,8+1,7)*0,5</t>
  </si>
  <si>
    <t>766</t>
  </si>
  <si>
    <t>Konstrukce truhlářské</t>
  </si>
  <si>
    <t>766 Konstrukce truhlářské</t>
  </si>
  <si>
    <t>766629301R00</t>
  </si>
  <si>
    <t xml:space="preserve">Montáž oken plastových plochy do 1,50 m2 </t>
  </si>
  <si>
    <t>766661112R00</t>
  </si>
  <si>
    <t xml:space="preserve">Montáž dveří do zárubně,otevíravých 1kř.do 0,8 m </t>
  </si>
  <si>
    <t>766661821R00</t>
  </si>
  <si>
    <t xml:space="preserve">Demontáž samozavírače </t>
  </si>
  <si>
    <t>766669117R00</t>
  </si>
  <si>
    <t xml:space="preserve">Dokování samozavírače na ocelovou zárubeň </t>
  </si>
  <si>
    <t>766670021R00</t>
  </si>
  <si>
    <t xml:space="preserve">Montáž kliky a štítku včetně dodávky </t>
  </si>
  <si>
    <t>Plastové okno bílé, profil šestikomorový, Uw=1,0 sklápěcí, včetně kování</t>
  </si>
  <si>
    <t>M2</t>
  </si>
  <si>
    <t>0,94*0,6</t>
  </si>
  <si>
    <t>54917030</t>
  </si>
  <si>
    <t>Zavírač dveří hydraulický K 204  č.11  stříbrná</t>
  </si>
  <si>
    <t>61165002</t>
  </si>
  <si>
    <t>Dveře vnitřní laminované plné 1kř. 70x197 cm</t>
  </si>
  <si>
    <t>998766201R00</t>
  </si>
  <si>
    <t xml:space="preserve">Přesun hmot pro truhlářské konstr., výšky do 6 m </t>
  </si>
  <si>
    <t>771</t>
  </si>
  <si>
    <t>Podlahy z dlaždic a obklady</t>
  </si>
  <si>
    <t>771 Podlahy z dlaždic a obklady</t>
  </si>
  <si>
    <t>771101210R00</t>
  </si>
  <si>
    <t xml:space="preserve">Penetrace podkladu pod dlažby </t>
  </si>
  <si>
    <t>101-104:2,9+7,25+4,75+8,1+0,7*0,1*4</t>
  </si>
  <si>
    <t>771475014RT2</t>
  </si>
  <si>
    <t>Obklad soklíků keram.rovných, tmel,výška 10 cm Adesilex P 22 (Mapei), Keracolor FF (spár.hmota)</t>
  </si>
  <si>
    <t>chodba:0,15+0,4+0,65*2</t>
  </si>
  <si>
    <t>šatna:3,2</t>
  </si>
  <si>
    <t>771575109R00</t>
  </si>
  <si>
    <t xml:space="preserve">Montáž podlah keram.,hladké, tmel, 30x30 cm </t>
  </si>
  <si>
    <t>771578011R00</t>
  </si>
  <si>
    <t xml:space="preserve">Spára podlaha - stěna, silikonem </t>
  </si>
  <si>
    <t>101:(2,08+1,4)*2-0,8*2</t>
  </si>
  <si>
    <t>102:(3,45+2,1)*2-0,8</t>
  </si>
  <si>
    <t>103:(3,0+1,35+0,44)*2-0,8*2</t>
  </si>
  <si>
    <t>104:(3,0+2,7)*2-0,8</t>
  </si>
  <si>
    <t>771579795R00</t>
  </si>
  <si>
    <t xml:space="preserve">Příplatek za spárování vodotěsnou hmotou - plošně </t>
  </si>
  <si>
    <t>597642030</t>
  </si>
  <si>
    <t>Dlažba Taurus Granit matná 300x300x9 mm druh a barvu určit při realizaci podlahy</t>
  </si>
  <si>
    <t>WC hoši:(2,9+7,25+0,7*0,1*2)*1,05</t>
  </si>
  <si>
    <t>WC dívky:(4,75+8,1+0,7*0,1*2)*1,05</t>
  </si>
  <si>
    <t>597642410</t>
  </si>
  <si>
    <t>Dlažba Taurus Granit matná sokl 300x80x9 mm</t>
  </si>
  <si>
    <t>5,05/0,3*1,05</t>
  </si>
  <si>
    <t>998771201R00</t>
  </si>
  <si>
    <t xml:space="preserve">Přesun hmot pro podlahy z dlaždic, výšky do 6 m </t>
  </si>
  <si>
    <t>777</t>
  </si>
  <si>
    <t>Podlahy ze syntetických hmot</t>
  </si>
  <si>
    <t>777 Podlahy ze syntetických hmot</t>
  </si>
  <si>
    <t>777551482R00</t>
  </si>
  <si>
    <t xml:space="preserve">Vyrovnávací samoniv.stěrka Sika Level-100AT, tl. 5 </t>
  </si>
  <si>
    <t>101-104:(2,9+7,25+4,75+8,1)*2</t>
  </si>
  <si>
    <t>781</t>
  </si>
  <si>
    <t>Obklady keramické</t>
  </si>
  <si>
    <t>781 Obklady keramické</t>
  </si>
  <si>
    <t>781415016RT5</t>
  </si>
  <si>
    <t>Montáž obkladů stěn, porovin.,tmel, nad 20x25 cm Flexkleber (Knauf)</t>
  </si>
  <si>
    <t>781419706RT2</t>
  </si>
  <si>
    <t>Příplatek za spárovací vodotěsnou hmotu - plošně Aso-flexfuge (Schomburg)</t>
  </si>
  <si>
    <t>597813665</t>
  </si>
  <si>
    <t>Obkládačka 20x25 barvu a druh určit před realizací</t>
  </si>
  <si>
    <t>WC hoši:(10,72+21,2862)*1,05</t>
  </si>
  <si>
    <t>WC dívky:(16,203+23,4804)*1,05</t>
  </si>
  <si>
    <t>998781201R00</t>
  </si>
  <si>
    <t xml:space="preserve">Přesun hmot pro obklady keramické, výšky do 6 m </t>
  </si>
  <si>
    <t>783</t>
  </si>
  <si>
    <t>Nátěry</t>
  </si>
  <si>
    <t>783 Nátěry</t>
  </si>
  <si>
    <t>783225600R00</t>
  </si>
  <si>
    <t>Nátěr syntetický kovových konstrukcí 2x email zárubní a ocelového sloupu okna</t>
  </si>
  <si>
    <t>(2,0*2+0,8)*0,25*4+1,0</t>
  </si>
  <si>
    <t>783424240R00</t>
  </si>
  <si>
    <t>Nátěr syntet. potrubí do DN 50 mm  Z+1x +1x email vytápění</t>
  </si>
  <si>
    <t>WC hoši:3,0*2+4,0*2</t>
  </si>
  <si>
    <t>WC dívky:6,2+1,2+3,0*4+1,0</t>
  </si>
  <si>
    <t>chodba:3,0*2+2,0*2</t>
  </si>
  <si>
    <t>784</t>
  </si>
  <si>
    <t>Malby</t>
  </si>
  <si>
    <t>784 Malby</t>
  </si>
  <si>
    <t>784442001R00</t>
  </si>
  <si>
    <t xml:space="preserve">Malba disperzní interiérová HET, výška do 3,8 m </t>
  </si>
  <si>
    <t>stávající chodba:14,2*3,3*2+14,2*2,08</t>
  </si>
  <si>
    <t>šatna 105:3,14*3,0+3,14*3,17</t>
  </si>
  <si>
    <t>784442001RT2</t>
  </si>
  <si>
    <t>Malba disperzní interiérová HET, výška do 3,8 m Klasik 1barevná, 2x nátěr, 1x penetrace</t>
  </si>
  <si>
    <t>nové prostory:36,7622+17,8055+3,14*2,98+(2,0+1,5)*3,3+1,34*0,85</t>
  </si>
  <si>
    <t>784442021RT1</t>
  </si>
  <si>
    <t>Malba disperzní interiérová HET, výška do 3,8 m Hetline pro sádrokartony, 2 x nátěr</t>
  </si>
  <si>
    <t>23,0+0,4*0,4*6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</si>
  <si>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</si>
  <si>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</si>
  <si>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</si>
  <si>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</si>
  <si>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</si>
  <si>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</si>
  <si>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</si>
  <si>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</si>
  <si>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Město Kroměříž, Velké náměstí 115, Kroměříž</t>
  </si>
  <si>
    <t>Ing. Jiří Havelka - projekt. činnost ve výstavbě</t>
  </si>
  <si>
    <t>02</t>
  </si>
  <si>
    <t>Vodovod a kanalizace</t>
  </si>
  <si>
    <t>02 Vodovod a kanalizace</t>
  </si>
  <si>
    <t>969011121R00</t>
  </si>
  <si>
    <t xml:space="preserve">Vybourání vodovod., plynového vedení DN do 52 mm </t>
  </si>
  <si>
    <t>969021111R00</t>
  </si>
  <si>
    <t xml:space="preserve">Vybourání kanalizačního potrubí DN do 100 mm </t>
  </si>
  <si>
    <t>721</t>
  </si>
  <si>
    <t>Vnitřní kanalizace</t>
  </si>
  <si>
    <t>721 Vnitřní kanalizace</t>
  </si>
  <si>
    <t>721176103R00</t>
  </si>
  <si>
    <t xml:space="preserve">Potrubí HT připojovací D 50 x 1,8 mm </t>
  </si>
  <si>
    <t>WC hoši:2,5*2</t>
  </si>
  <si>
    <t>WC dívky:1,0+2,0</t>
  </si>
  <si>
    <t>721176104R00</t>
  </si>
  <si>
    <t xml:space="preserve">Potrubí HT připojovací D 75 x 1,9 mm </t>
  </si>
  <si>
    <t>WC hoši:1,0+2,0</t>
  </si>
  <si>
    <t>WC dívky:2,0</t>
  </si>
  <si>
    <t>721176222R00</t>
  </si>
  <si>
    <t xml:space="preserve">Potrubí KG svodné (ležaté) v zemi D 110 x 3,2 mm </t>
  </si>
  <si>
    <t>WC hoši:1,5+1,0</t>
  </si>
  <si>
    <t>WC dívky:2,0+1,0</t>
  </si>
  <si>
    <t>721176223R00</t>
  </si>
  <si>
    <t xml:space="preserve">Potrubí KG svodné (ležaté) v zemi D 125 x 3,2 mm </t>
  </si>
  <si>
    <t>2,0+2,0+5,0</t>
  </si>
  <si>
    <t>721194105R00</t>
  </si>
  <si>
    <t xml:space="preserve">Vyvedení odpadních výpustek D 50 x 1,8 </t>
  </si>
  <si>
    <t>721194109R00</t>
  </si>
  <si>
    <t xml:space="preserve">Vyvedení odpadních výpustek D 110 x 2,3 </t>
  </si>
  <si>
    <t>721290111R00</t>
  </si>
  <si>
    <t xml:space="preserve">Zkouška těsnosti kanalizace vodou DN 125 </t>
  </si>
  <si>
    <t>5,0+3,0+3,0+2,0+2,5+3,0+9,0</t>
  </si>
  <si>
    <t>721300922R00</t>
  </si>
  <si>
    <t xml:space="preserve">Pročištění ležatých svodů do DN 300 </t>
  </si>
  <si>
    <t>998721201R00</t>
  </si>
  <si>
    <t xml:space="preserve">Přesun hmot pro vnitřní kanalizaci, výšky do 6 m </t>
  </si>
  <si>
    <t>722</t>
  </si>
  <si>
    <t>Vnitřní vodovod</t>
  </si>
  <si>
    <t>722 Vnitřní vodovod</t>
  </si>
  <si>
    <t>722174310R00</t>
  </si>
  <si>
    <t xml:space="preserve">Potrubí z PP-R 80 PN 20, DN 16 </t>
  </si>
  <si>
    <t>studená:2,0+0,5*4+3,0+4,0</t>
  </si>
  <si>
    <t>teplá:5,0+2,5+5,0+1,5+4,0</t>
  </si>
  <si>
    <t>cirkulace:4,0+2,5+4,0+1,0</t>
  </si>
  <si>
    <t>722174311R00</t>
  </si>
  <si>
    <t xml:space="preserve">Potrubí z PP-R 80 PN 20, DN 20 </t>
  </si>
  <si>
    <t>studená:3,5+2,5+4,0+1,5</t>
  </si>
  <si>
    <t>722181211RT7</t>
  </si>
  <si>
    <t>Izolace návleková MIRELON PRO tl. stěny 6 mm vnitřní průměr 22 mm</t>
  </si>
  <si>
    <t>studená:11,0</t>
  </si>
  <si>
    <t>722181211RT8</t>
  </si>
  <si>
    <t>Izolace návleková MIRELON PRO tl. stěny 6 mm vnitřní průměr 25 mm</t>
  </si>
  <si>
    <t>studená:11,5</t>
  </si>
  <si>
    <t>722181213RT7</t>
  </si>
  <si>
    <t>Izolace návleková MIRELON PRO tl. stěny 13 mm vnitřní průměr 22 mm</t>
  </si>
  <si>
    <t>teplá a cirkulace:18,0+11,5</t>
  </si>
  <si>
    <t>722190401R00</t>
  </si>
  <si>
    <t xml:space="preserve">Vyvedení a upevnění výpustek DN 15 </t>
  </si>
  <si>
    <t>722190901R00</t>
  </si>
  <si>
    <t xml:space="preserve">Uzavření/otevření vodovodního potrubí při opravě </t>
  </si>
  <si>
    <t>722237122R00</t>
  </si>
  <si>
    <t xml:space="preserve">Kohout kulový,2xvnitřní záv. GIACOMINI R250D DN 20 </t>
  </si>
  <si>
    <t>722280106R00</t>
  </si>
  <si>
    <t xml:space="preserve">Tlaková zkouška vodovodního potrubí DN 32 </t>
  </si>
  <si>
    <t>11,0+18,0+11,5+11,5</t>
  </si>
  <si>
    <t>722290234R00</t>
  </si>
  <si>
    <t xml:space="preserve">Proplach a dezinfekce vodovod.potrubí DN 80 </t>
  </si>
  <si>
    <t>998722201R00</t>
  </si>
  <si>
    <t xml:space="preserve">Přesun hmot pro vnitřní vodovod, výšky do 6 m </t>
  </si>
  <si>
    <t>725</t>
  </si>
  <si>
    <t>Zařizovací předměty</t>
  </si>
  <si>
    <t>725 Zařizovací předměty</t>
  </si>
  <si>
    <t>725034111R00</t>
  </si>
  <si>
    <t>D+M - Závěsný WC komplet T-06 Duofix + Lyra plus Compact závěsný 49 cm včetně sedátka, bílý</t>
  </si>
  <si>
    <t>soubor</t>
  </si>
  <si>
    <t>725110814R00</t>
  </si>
  <si>
    <t xml:space="preserve">Demontáž klozetů kombinovaných </t>
  </si>
  <si>
    <t>725122232R00</t>
  </si>
  <si>
    <t xml:space="preserve">Pisoár Golem s integrovaným zdrojem, SLP 19RZ </t>
  </si>
  <si>
    <t>725122817R00</t>
  </si>
  <si>
    <t xml:space="preserve">Demontáž pisoárů bez nádrže </t>
  </si>
  <si>
    <t>725210821R00</t>
  </si>
  <si>
    <t xml:space="preserve">Demontáž umyvadel bez výtokových armatur </t>
  </si>
  <si>
    <t>725219401R00</t>
  </si>
  <si>
    <t xml:space="preserve">Montáž umyvadel na šrouby do zdiva </t>
  </si>
  <si>
    <t>725810405R00</t>
  </si>
  <si>
    <t>Ventil rohový s přípoj. trubičkou TE 67 G 1/2 pro umyvadla</t>
  </si>
  <si>
    <t>725820801R00</t>
  </si>
  <si>
    <t xml:space="preserve">Demontáž baterie nástěnné do G 3/4 </t>
  </si>
  <si>
    <t>725823111RT1</t>
  </si>
  <si>
    <t>Baterie umyvadlová stoján. ruční, bez otvír.odpadu standardní</t>
  </si>
  <si>
    <t>725860213R00</t>
  </si>
  <si>
    <t xml:space="preserve">Sifon umyvadlový HL132, D 32, 40 mm </t>
  </si>
  <si>
    <t>64217304</t>
  </si>
  <si>
    <t>Umyvadlo LYRA Plus bílé s otv. bat. 500x410x185mm</t>
  </si>
  <si>
    <t>64221370</t>
  </si>
  <si>
    <t>Umývátko LYRA Plus bílé otv. bat. uprost. 45x37 cm</t>
  </si>
  <si>
    <t>64286105</t>
  </si>
  <si>
    <t>Sada instalační k umyvadlům č. 890349###0001</t>
  </si>
  <si>
    <t>pár</t>
  </si>
  <si>
    <t>64291371</t>
  </si>
  <si>
    <t>Sloup LYRA Plus 819950###0201 bílý</t>
  </si>
  <si>
    <t>998725201R00</t>
  </si>
  <si>
    <t xml:space="preserve">Přesun hmot pro zařizovací předměty, výšky do 6 m </t>
  </si>
  <si>
    <t>D96</t>
  </si>
  <si>
    <t>Přesuny suti a vybouraných hmot</t>
  </si>
  <si>
    <t>D96 Přesuny suti a vybouraných hmot</t>
  </si>
  <si>
    <t>979990111R00</t>
  </si>
  <si>
    <t xml:space="preserve">Poplatek za skládku suti - stavební keramika </t>
  </si>
  <si>
    <t>03</t>
  </si>
  <si>
    <t>Vytápění</t>
  </si>
  <si>
    <t>03 Vytápění</t>
  </si>
  <si>
    <t>HZS - stavební a ostatní přípomoci stavební dělník v tarifní třídě 4</t>
  </si>
  <si>
    <t>733</t>
  </si>
  <si>
    <t>Rozvod potrubí</t>
  </si>
  <si>
    <t>733 Rozvod potrubí</t>
  </si>
  <si>
    <t>733110803R00</t>
  </si>
  <si>
    <t xml:space="preserve">Demontáž potrubí ocelového závitového do DN 15 </t>
  </si>
  <si>
    <t>2,0*2+2,5*2</t>
  </si>
  <si>
    <t>733121150R00</t>
  </si>
  <si>
    <t xml:space="preserve">Potrubí hladké bezešvé níz./středotlaké D 22x2,6 </t>
  </si>
  <si>
    <t>WC hoši:3,0*2</t>
  </si>
  <si>
    <t>WC dívky:6,2+1,2+3,0*4</t>
  </si>
  <si>
    <t>chodba:3,0*2</t>
  </si>
  <si>
    <t>733123911R00</t>
  </si>
  <si>
    <t xml:space="preserve">Svařovaný spoj potrubí ocelového hladkého D 22 mm </t>
  </si>
  <si>
    <t>733190106R00</t>
  </si>
  <si>
    <t xml:space="preserve">Tlaková zkouška potrubí  DN 32 </t>
  </si>
  <si>
    <t>733194912R00</t>
  </si>
  <si>
    <t xml:space="preserve">Oprava-navaření odbočky na potrubí,D odbočky 28 </t>
  </si>
  <si>
    <t>998733201R00</t>
  </si>
  <si>
    <t xml:space="preserve">Přesun hmot pro rozvody potrubí, výšky do 6 m </t>
  </si>
  <si>
    <t>734</t>
  </si>
  <si>
    <t>Armatury</t>
  </si>
  <si>
    <t>734 Armatury</t>
  </si>
  <si>
    <t>734263112R00</t>
  </si>
  <si>
    <t xml:space="preserve">Šroubení regulační, rohové, IVAR.DS 302 DN 15 </t>
  </si>
  <si>
    <t>734291972R00</t>
  </si>
  <si>
    <t xml:space="preserve">Hlavice ovládání term.ventilů termostatické </t>
  </si>
  <si>
    <t>998734201R00</t>
  </si>
  <si>
    <t xml:space="preserve">Přesun hmot pro armatury, výšky do 6 m </t>
  </si>
  <si>
    <t>735</t>
  </si>
  <si>
    <t>Otopná tělesa</t>
  </si>
  <si>
    <t>735 Otopná tělesa</t>
  </si>
  <si>
    <t>735000912R00</t>
  </si>
  <si>
    <t xml:space="preserve">Oprava-vyregulování ventilů s termost.ovládáním </t>
  </si>
  <si>
    <t>735111810R00</t>
  </si>
  <si>
    <t xml:space="preserve">Demontáž těles otopných litinových článkových </t>
  </si>
  <si>
    <t>735156561R00</t>
  </si>
  <si>
    <t xml:space="preserve">Otopná tělesa panelová Radik Klasik 21  600/ 500 </t>
  </si>
  <si>
    <t>735156563R00</t>
  </si>
  <si>
    <t xml:space="preserve">Otopná tělesa panelová Radik Klasik 21  600/ 700 </t>
  </si>
  <si>
    <t>735156564R00</t>
  </si>
  <si>
    <t xml:space="preserve">Otopná tělesa panelová Radik Klasik 21  600/ 800 </t>
  </si>
  <si>
    <t>735158220R00</t>
  </si>
  <si>
    <t xml:space="preserve">Tlakové zkoušky panelových těles 2řadých </t>
  </si>
  <si>
    <t>735159210R00</t>
  </si>
  <si>
    <t xml:space="preserve">Montáž panelových těles 2řadých do délky 1140 mm </t>
  </si>
  <si>
    <t>735191905R00</t>
  </si>
  <si>
    <t xml:space="preserve">Oprava - odvzdušnění otopných těles </t>
  </si>
  <si>
    <t>735494811R00</t>
  </si>
  <si>
    <t xml:space="preserve">Vypuštění vody z otopných těles </t>
  </si>
  <si>
    <t>Demontáž a zpětná montáž radiátoru na chodbě na nové místo</t>
  </si>
  <si>
    <t>998735201R00</t>
  </si>
  <si>
    <t xml:space="preserve">Přesun hmot pro otopná tělesa, výšky do 6 m </t>
  </si>
  <si>
    <t>04</t>
  </si>
  <si>
    <t>Elektroinstalace</t>
  </si>
  <si>
    <t>04 Elektroinstalace</t>
  </si>
  <si>
    <t>799</t>
  </si>
  <si>
    <t>Ostatní</t>
  </si>
  <si>
    <t>799 Ostatní</t>
  </si>
  <si>
    <t>900      RT2</t>
  </si>
  <si>
    <t>HZS- Práce v tarifní třídě 5 Připojení pisoáru GOLEM SLP 19</t>
  </si>
  <si>
    <t>904      01</t>
  </si>
  <si>
    <t>HZS-ZKOUSKY V RAMCI MONTAZ. PRACI KOMPLEXNI VYZKOUSENI</t>
  </si>
  <si>
    <t>HOD</t>
  </si>
  <si>
    <t>905      01</t>
  </si>
  <si>
    <t>HZS-revize provoz.souboru a st.obj. VÝCHOZÍ REVIZE</t>
  </si>
  <si>
    <t>910      00</t>
  </si>
  <si>
    <t>HZS - PRACE MIMO CENNIK KOORDINACE S OSTATNIMI PROFESEMI</t>
  </si>
  <si>
    <t>M02</t>
  </si>
  <si>
    <t>M02 Zemní práce</t>
  </si>
  <si>
    <t>21001010500</t>
  </si>
  <si>
    <t xml:space="preserve">LISTA PH V 43 VKLADACI </t>
  </si>
  <si>
    <t>M</t>
  </si>
  <si>
    <t>21010000200</t>
  </si>
  <si>
    <t xml:space="preserve">UKONC VODICU-ROZVADEC,ZAP      6 </t>
  </si>
  <si>
    <t>KUS</t>
  </si>
  <si>
    <t>21010025900</t>
  </si>
  <si>
    <t xml:space="preserve">UKONC KAB CELOPLAST      5X10 </t>
  </si>
  <si>
    <t>21012045100</t>
  </si>
  <si>
    <t xml:space="preserve">JISTIC VZD BEZ KRYTU           3POL </t>
  </si>
  <si>
    <t>21081001700</t>
  </si>
  <si>
    <t xml:space="preserve">KABEL CYKY-M 750V 5X4         VOLNE </t>
  </si>
  <si>
    <t>21101000200</t>
  </si>
  <si>
    <t xml:space="preserve">OSAZ HM  8 DO CIHLOVEHO ZDIVA </t>
  </si>
  <si>
    <t>34111100</t>
  </si>
  <si>
    <t>KABEL CU JADRO CYKY 5 X 6 C</t>
  </si>
  <si>
    <t>34571813</t>
  </si>
  <si>
    <t>KORYTKO PVC ELIK 40x40 + VIKO</t>
  </si>
  <si>
    <t>35822403</t>
  </si>
  <si>
    <t>JISTIC 3POLOVY-CHAR B  LSN 25</t>
  </si>
  <si>
    <t>111      00</t>
  </si>
  <si>
    <t xml:space="preserve">MIMOSTAVENISTNI DOPRAVA cl.8,ods.3a </t>
  </si>
  <si>
    <t>PROC.</t>
  </si>
  <si>
    <t>131      00</t>
  </si>
  <si>
    <t xml:space="preserve">PRESUN DO ZONY M21,22,36,39  cl.8 </t>
  </si>
  <si>
    <t>PROC</t>
  </si>
  <si>
    <t>900      02</t>
  </si>
  <si>
    <t>HZS - DEMONTAZ STAVAJICIJO VEDENI UPRAVA ROZVADECE</t>
  </si>
  <si>
    <t>912      00</t>
  </si>
  <si>
    <t xml:space="preserve">HZS - PRIPOJENI NA STAVAJICI VEDENI </t>
  </si>
  <si>
    <t>M15</t>
  </si>
  <si>
    <t>M15 Zemní práce</t>
  </si>
  <si>
    <t>35610100</t>
  </si>
  <si>
    <t>ELNICKY MENIC 230AC/24DC SLZ 01Y</t>
  </si>
  <si>
    <t>348000000</t>
  </si>
  <si>
    <t>SVITIDLO LED SOLA 24W 4000K  1980LM</t>
  </si>
  <si>
    <t>35810009</t>
  </si>
  <si>
    <t>SUSAK JET DRYER MINI 1650W</t>
  </si>
  <si>
    <t>35912403</t>
  </si>
  <si>
    <t>VENTILATOR B10 MATIC TIMER</t>
  </si>
  <si>
    <t>141      00</t>
  </si>
  <si>
    <t xml:space="preserve">PRIRAZKA ZA PODRUZNY MATERIAL M15 </t>
  </si>
  <si>
    <t>M21</t>
  </si>
  <si>
    <t>Elektromontáže</t>
  </si>
  <si>
    <t>M21 Elektromontáže</t>
  </si>
  <si>
    <t>21001030100</t>
  </si>
  <si>
    <t xml:space="preserve">KRABICE PRISTROJOVA BEZ ZAPOJ </t>
  </si>
  <si>
    <t>21001032100</t>
  </si>
  <si>
    <t xml:space="preserve">KRABICE ODBOC KR 68 VCET ZAP </t>
  </si>
  <si>
    <t>21001052200</t>
  </si>
  <si>
    <t xml:space="preserve">ODVICK,ZAVICK KRABIC-VICKO NA SROUB </t>
  </si>
  <si>
    <t>21010000100</t>
  </si>
  <si>
    <t xml:space="preserve">UKONC VODICU-ROZVADEC,ZAP      2,5 </t>
  </si>
  <si>
    <t>21011007100</t>
  </si>
  <si>
    <t xml:space="preserve">SPINAC SPECIALNI OSVETLENI 941 </t>
  </si>
  <si>
    <t>21012040100</t>
  </si>
  <si>
    <t xml:space="preserve">JISTIC VZD IJV-IJM-PO      25A 1POL </t>
  </si>
  <si>
    <t>21012040200</t>
  </si>
  <si>
    <t xml:space="preserve">JISTIC VZD IJV-IJM-P1,2,3  25A 2POL </t>
  </si>
  <si>
    <t>21017000100</t>
  </si>
  <si>
    <t xml:space="preserve">TRAFO 1FAZ  200VA VESTAV 1PRIM-1SEK </t>
  </si>
  <si>
    <t>21019000100</t>
  </si>
  <si>
    <t xml:space="preserve">MONTAZ ROZVODNIC CELOPLECH   20KG </t>
  </si>
  <si>
    <t>21020000400</t>
  </si>
  <si>
    <t xml:space="preserve">SVIT ZAR 2110303  60W       STROPNI </t>
  </si>
  <si>
    <t>21029075100</t>
  </si>
  <si>
    <t xml:space="preserve">MONTAZ VENTILATORU DO  1,5KW </t>
  </si>
  <si>
    <t>21029081000</t>
  </si>
  <si>
    <t xml:space="preserve">PRIPOJENI SPOTREICE DO 1 KW </t>
  </si>
  <si>
    <t>21029088100</t>
  </si>
  <si>
    <t xml:space="preserve">STITEK DYMO-DESKA,ROZVODNICE </t>
  </si>
  <si>
    <t>21081004100</t>
  </si>
  <si>
    <t xml:space="preserve">KABEL CYKY-M 750V 2X1,5       PEVNE </t>
  </si>
  <si>
    <t>21081004500</t>
  </si>
  <si>
    <t xml:space="preserve">KABEL CYKY-M 750V 3X1,5       PEVNE </t>
  </si>
  <si>
    <t>21081004600</t>
  </si>
  <si>
    <t xml:space="preserve">KABEL CYKY-M 750V 3X2,5       PEVNE </t>
  </si>
  <si>
    <t>21081005500</t>
  </si>
  <si>
    <t xml:space="preserve">KABEL CYKY-M 750V 5X1,5       PEVNE </t>
  </si>
  <si>
    <t>34111000</t>
  </si>
  <si>
    <t>KABEL CU JADRO CYKY 2 X 1,5 A</t>
  </si>
  <si>
    <t>34111031</t>
  </si>
  <si>
    <t>KABEL CU JADRO CYKY 3 X 1,5 C</t>
  </si>
  <si>
    <t>34111036</t>
  </si>
  <si>
    <t>KABEL CU JADRO CYKY 3 X 2,5 C</t>
  </si>
  <si>
    <t>34111090</t>
  </si>
  <si>
    <t>KABEL CU JADRO CYKY 5 X 1,5 C</t>
  </si>
  <si>
    <t>34532369</t>
  </si>
  <si>
    <t>SPINAC INFRA TANGO 750W</t>
  </si>
  <si>
    <t>34532380</t>
  </si>
  <si>
    <t>RAMECEK 3901A-B10</t>
  </si>
  <si>
    <t>34562499</t>
  </si>
  <si>
    <t>SVORKA WAGO 2X2.5</t>
  </si>
  <si>
    <t>34562500</t>
  </si>
  <si>
    <t>SVORKA WAGO 3X2.5</t>
  </si>
  <si>
    <t>KS</t>
  </si>
  <si>
    <t>34562501</t>
  </si>
  <si>
    <t>SVORKA WAGO 4X2.5</t>
  </si>
  <si>
    <t>345715131</t>
  </si>
  <si>
    <t>VIKO KRABICE KO 68</t>
  </si>
  <si>
    <t>34571520</t>
  </si>
  <si>
    <t>KRABICE PRISTR ODBOC KO68L</t>
  </si>
  <si>
    <t>35700150</t>
  </si>
  <si>
    <t>ROZVADEC 12/1 POD OM</t>
  </si>
  <si>
    <t>35821400</t>
  </si>
  <si>
    <t>PROPOJOVACI LISTA 3FAZ 10MM2</t>
  </si>
  <si>
    <t>MODUL</t>
  </si>
  <si>
    <t>35821600</t>
  </si>
  <si>
    <t>CHRANIC FL7 10/1N/003/B</t>
  </si>
  <si>
    <t>35822107</t>
  </si>
  <si>
    <t>JISTIC 1POLOVY-CHAR B  LSN 6B</t>
  </si>
  <si>
    <t>35822109</t>
  </si>
  <si>
    <t>JISTIC 1POLOVY-CHAR B  LSN 10</t>
  </si>
  <si>
    <t>35822111</t>
  </si>
  <si>
    <t>JISTIC 1POLOVY-CHAR B  LSN 16</t>
  </si>
  <si>
    <t>35824001</t>
  </si>
  <si>
    <t>SPINAC NA LIST DYN 3X32A</t>
  </si>
  <si>
    <t>05</t>
  </si>
  <si>
    <t>Kabiny WC</t>
  </si>
  <si>
    <t>05 Kabiny WC</t>
  </si>
  <si>
    <t>D+M Kovová značka WC muži - DU 4905 na vstupní dveře</t>
  </si>
  <si>
    <t xml:space="preserve">Montáž Montovaných WC kabin ASSEMBLED W630 </t>
  </si>
  <si>
    <t>kpl.</t>
  </si>
  <si>
    <t>D+M HPL pisoárová příčka bez nohy W733 400x900 mm - modrá</t>
  </si>
  <si>
    <t>D+M Kovová značka WC ženy - DU 4904 na vstupní dveře</t>
  </si>
  <si>
    <t>Dod. Montované WC kabiny ASSEMBLED W630 firmy Frajt, nerezové panty a nožky, v=2030</t>
  </si>
  <si>
    <t>hoši - modrá:3,3</t>
  </si>
  <si>
    <t>dívky - žlutá:5,5</t>
  </si>
  <si>
    <t>Slepý rozpočet stavby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</si>
</sst>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%"/>
    <numFmt numFmtId="165" formatCode="0.0"/>
    <numFmt numFmtId="166" formatCode="dd/mm/yy"/>
    <numFmt numFmtId="167" formatCode="#,##0\ &quot;Kč&quot;"/>
    <numFmt numFmtId="168" formatCode="0.00000"/>
  </numFmts>
  <fonts count="20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40"/>
      </patternFill>
    </fill>
  </fills>
  <borders count="6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332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1" fillId="0" borderId="0" xfId="0" applyNumberFormat="1" applyFont="1"/>
    <xf numFmtId="0" fontId="5" fillId="0" borderId="0" xfId="0" applyFont="1" applyAlignment="1">
      <alignment horizontal="right"/>
    </xf>
    <xf numFmtId="49" fontId="6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/>
    <xf numFmtId="0" fontId="7" fillId="0" borderId="0" xfId="0" applyFont="1" applyAlignment="1"/>
    <xf numFmtId="0" fontId="7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4" fillId="2" borderId="3" xfId="0" applyFont="1" applyFill="1" applyBorder="1" applyAlignment="1">
      <alignment wrapText="1"/>
    </xf>
    <xf numFmtId="0" fontId="4" fillId="2" borderId="1" xfId="0" applyFont="1" applyFill="1" applyBorder="1" applyAlignment="1">
      <alignment horizontal="right" wrapText="1"/>
    </xf>
    <xf numFmtId="0" fontId="1" fillId="2" borderId="2" xfId="0" applyFont="1" applyFill="1" applyBorder="1" applyAlignment="1"/>
    <xf numFmtId="0" fontId="4" fillId="2" borderId="2" xfId="0" applyFont="1" applyFill="1" applyBorder="1" applyAlignment="1">
      <alignment horizontal="right" wrapText="1"/>
    </xf>
    <xf numFmtId="0" fontId="4" fillId="2" borderId="3" xfId="0" applyFont="1" applyFill="1" applyBorder="1" applyAlignment="1">
      <alignment horizontal="right" vertical="center"/>
    </xf>
    <xf numFmtId="0" fontId="4" fillId="3" borderId="0" xfId="0" applyFont="1" applyFill="1" applyBorder="1" applyAlignment="1">
      <alignment horizontal="right" wrapText="1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4" fontId="1" fillId="0" borderId="6" xfId="0" applyNumberFormat="1" applyFont="1" applyBorder="1" applyAlignment="1">
      <alignment horizontal="right" vertical="center"/>
    </xf>
    <xf numFmtId="4" fontId="1" fillId="0" borderId="7" xfId="0" applyNumberFormat="1" applyFont="1" applyBorder="1" applyAlignment="1">
      <alignment horizontal="right" vertical="center"/>
    </xf>
    <xf numFmtId="4" fontId="1" fillId="3" borderId="0" xfId="0" applyNumberFormat="1" applyFont="1" applyFill="1" applyBorder="1" applyAlignment="1">
      <alignment vertical="center"/>
    </xf>
    <xf numFmtId="4" fontId="1" fillId="0" borderId="4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4" fontId="1" fillId="0" borderId="9" xfId="0" applyNumberFormat="1" applyFont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0" fontId="6" fillId="4" borderId="1" xfId="0" applyFont="1" applyFill="1" applyBorder="1" applyAlignment="1">
      <alignment vertical="center"/>
    </xf>
    <xf numFmtId="0" fontId="7" fillId="4" borderId="2" xfId="0" applyFont="1" applyFill="1" applyBorder="1" applyAlignment="1">
      <alignment vertical="center"/>
    </xf>
    <xf numFmtId="0" fontId="1" fillId="4" borderId="2" xfId="0" applyFont="1" applyFill="1" applyBorder="1" applyAlignment="1">
      <alignment vertical="center"/>
    </xf>
    <xf numFmtId="4" fontId="6" fillId="4" borderId="12" xfId="0" applyNumberFormat="1" applyFont="1" applyFill="1" applyBorder="1" applyAlignment="1">
      <alignment horizontal="right" vertical="center"/>
    </xf>
    <xf numFmtId="4" fontId="6" fillId="4" borderId="13" xfId="0" applyNumberFormat="1" applyFont="1" applyFill="1" applyBorder="1" applyAlignment="1">
      <alignment horizontal="right" vertical="center"/>
    </xf>
    <xf numFmtId="4" fontId="7" fillId="3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center"/>
    </xf>
    <xf numFmtId="4" fontId="1" fillId="0" borderId="0" xfId="0" applyNumberFormat="1" applyFont="1"/>
    <xf numFmtId="0" fontId="4" fillId="2" borderId="1" xfId="0" applyFont="1" applyFill="1" applyBorder="1" applyAlignment="1">
      <alignment vertical="center"/>
    </xf>
    <xf numFmtId="0" fontId="7" fillId="2" borderId="2" xfId="0" applyFont="1" applyFill="1" applyBorder="1" applyAlignment="1">
      <alignment vertical="center"/>
    </xf>
    <xf numFmtId="0" fontId="7" fillId="2" borderId="3" xfId="0" applyFont="1" applyFill="1" applyBorder="1" applyAlignment="1">
      <alignment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7" xfId="0" applyFont="1" applyBorder="1"/>
    <xf numFmtId="164" fontId="3" fillId="0" borderId="8" xfId="0" applyNumberFormat="1" applyFont="1" applyBorder="1"/>
    <xf numFmtId="3" fontId="4" fillId="0" borderId="16" xfId="0" applyNumberFormat="1" applyFont="1" applyBorder="1" applyAlignment="1">
      <alignment horizontal="right"/>
    </xf>
    <xf numFmtId="3" fontId="3" fillId="0" borderId="8" xfId="0" applyNumberFormat="1" applyFont="1" applyBorder="1" applyAlignment="1">
      <alignment horizontal="right"/>
    </xf>
    <xf numFmtId="3" fontId="3" fillId="0" borderId="16" xfId="0" applyNumberFormat="1" applyFont="1" applyBorder="1" applyAlignment="1">
      <alignment horizontal="right"/>
    </xf>
    <xf numFmtId="165" fontId="1" fillId="0" borderId="17" xfId="0" applyNumberFormat="1" applyFont="1" applyBorder="1"/>
    <xf numFmtId="49" fontId="3" fillId="0" borderId="4" xfId="0" applyNumberFormat="1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0" xfId="0" applyFont="1" applyBorder="1"/>
    <xf numFmtId="164" fontId="3" fillId="0" borderId="5" xfId="0" applyNumberFormat="1" applyFont="1" applyBorder="1"/>
    <xf numFmtId="3" fontId="4" fillId="0" borderId="17" xfId="0" applyNumberFormat="1" applyFont="1" applyBorder="1" applyAlignment="1">
      <alignment horizontal="right"/>
    </xf>
    <xf numFmtId="3" fontId="3" fillId="0" borderId="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4" fillId="4" borderId="1" xfId="0" applyFont="1" applyFill="1" applyBorder="1" applyAlignment="1">
      <alignment vertical="center"/>
    </xf>
    <xf numFmtId="49" fontId="4" fillId="4" borderId="2" xfId="0" applyNumberFormat="1" applyFont="1" applyFill="1" applyBorder="1" applyAlignment="1">
      <alignment horizontal="left" vertical="center"/>
    </xf>
    <xf numFmtId="0" fontId="4" fillId="4" borderId="2" xfId="0" applyFont="1" applyFill="1" applyBorder="1" applyAlignment="1">
      <alignment vertical="center"/>
    </xf>
    <xf numFmtId="164" fontId="3" fillId="4" borderId="3" xfId="0" applyNumberFormat="1" applyFont="1" applyFill="1" applyBorder="1"/>
    <xf numFmtId="3" fontId="4" fillId="4" borderId="15" xfId="0" applyNumberFormat="1" applyFont="1" applyFill="1" applyBorder="1" applyAlignment="1">
      <alignment horizontal="right" vertical="center"/>
    </xf>
    <xf numFmtId="165" fontId="4" fillId="4" borderId="15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 vertical="top" wrapText="1"/>
    </xf>
    <xf numFmtId="0" fontId="4" fillId="2" borderId="15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/>
    </xf>
    <xf numFmtId="49" fontId="3" fillId="0" borderId="16" xfId="0" applyNumberFormat="1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9" fontId="3" fillId="0" borderId="17" xfId="0" applyNumberFormat="1" applyFont="1" applyBorder="1" applyAlignment="1">
      <alignment horizontal="left"/>
    </xf>
    <xf numFmtId="0" fontId="3" fillId="0" borderId="4" xfId="0" applyFont="1" applyBorder="1" applyAlignment="1">
      <alignment horizontal="left"/>
    </xf>
    <xf numFmtId="3" fontId="4" fillId="4" borderId="3" xfId="0" applyNumberFormat="1" applyFont="1" applyFill="1" applyBorder="1" applyAlignment="1">
      <alignment horizontal="right" vertical="center"/>
    </xf>
    <xf numFmtId="4" fontId="7" fillId="2" borderId="15" xfId="0" applyNumberFormat="1" applyFont="1" applyFill="1" applyBorder="1" applyAlignment="1">
      <alignment horizontal="center" vertical="center"/>
    </xf>
    <xf numFmtId="165" fontId="3" fillId="0" borderId="16" xfId="0" applyNumberFormat="1" applyFont="1" applyBorder="1"/>
    <xf numFmtId="165" fontId="3" fillId="0" borderId="17" xfId="0" applyNumberFormat="1" applyFont="1" applyBorder="1"/>
    <xf numFmtId="165" fontId="3" fillId="4" borderId="15" xfId="0" applyNumberFormat="1" applyFont="1" applyFill="1" applyBorder="1"/>
    <xf numFmtId="0" fontId="7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center" vertical="center" wrapText="1"/>
    </xf>
    <xf numFmtId="164" fontId="3" fillId="0" borderId="7" xfId="0" applyNumberFormat="1" applyFont="1" applyBorder="1"/>
    <xf numFmtId="3" fontId="4" fillId="0" borderId="7" xfId="0" applyNumberFormat="1" applyFont="1" applyBorder="1" applyAlignment="1">
      <alignment horizontal="right"/>
    </xf>
    <xf numFmtId="164" fontId="3" fillId="0" borderId="0" xfId="0" applyNumberFormat="1" applyFont="1" applyBorder="1"/>
    <xf numFmtId="3" fontId="4" fillId="0" borderId="0" xfId="0" applyNumberFormat="1" applyFont="1" applyBorder="1" applyAlignment="1">
      <alignment horizontal="right"/>
    </xf>
    <xf numFmtId="164" fontId="3" fillId="4" borderId="2" xfId="0" applyNumberFormat="1" applyFont="1" applyFill="1" applyBorder="1"/>
    <xf numFmtId="3" fontId="4" fillId="4" borderId="2" xfId="0" applyNumberFormat="1" applyFont="1" applyFill="1" applyBorder="1" applyAlignment="1">
      <alignment horizontal="right" vertical="center"/>
    </xf>
    <xf numFmtId="0" fontId="2" fillId="0" borderId="10" xfId="0" applyFont="1" applyBorder="1" applyAlignment="1">
      <alignment horizontal="centerContinuous" vertical="top"/>
    </xf>
    <xf numFmtId="0" fontId="1" fillId="0" borderId="10" xfId="0" applyFont="1" applyBorder="1" applyAlignment="1">
      <alignment horizontal="centerContinuous"/>
    </xf>
    <xf numFmtId="0" fontId="7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49" fontId="4" fillId="2" borderId="24" xfId="0" applyNumberFormat="1" applyFont="1" applyFill="1" applyBorder="1" applyAlignment="1">
      <alignment horizontal="left"/>
    </xf>
    <xf numFmtId="49" fontId="3" fillId="2" borderId="23" xfId="0" applyNumberFormat="1" applyFont="1" applyFill="1" applyBorder="1" applyAlignment="1">
      <alignment horizontal="centerContinuous"/>
    </xf>
    <xf numFmtId="0" fontId="3" fillId="0" borderId="19" xfId="0" applyFont="1" applyBorder="1"/>
    <xf numFmtId="49" fontId="3" fillId="0" borderId="25" xfId="0" applyNumberFormat="1" applyFont="1" applyBorder="1" applyAlignment="1">
      <alignment horizontal="left"/>
    </xf>
    <xf numFmtId="0" fontId="1" fillId="0" borderId="26" xfId="0" applyFont="1" applyBorder="1"/>
    <xf numFmtId="0" fontId="3" fillId="0" borderId="3" xfId="0" applyFont="1" applyBorder="1"/>
    <xf numFmtId="49" fontId="3" fillId="0" borderId="2" xfId="0" applyNumberFormat="1" applyFont="1" applyBorder="1"/>
    <xf numFmtId="49" fontId="3" fillId="0" borderId="3" xfId="0" applyNumberFormat="1" applyFont="1" applyBorder="1"/>
    <xf numFmtId="0" fontId="3" fillId="0" borderId="15" xfId="0" applyFont="1" applyBorder="1"/>
    <xf numFmtId="0" fontId="3" fillId="0" borderId="27" xfId="0" applyFont="1" applyBorder="1" applyAlignment="1">
      <alignment horizontal="left"/>
    </xf>
    <xf numFmtId="0" fontId="7" fillId="0" borderId="26" xfId="0" applyFont="1" applyBorder="1"/>
    <xf numFmtId="49" fontId="3" fillId="0" borderId="27" xfId="0" applyNumberFormat="1" applyFont="1" applyBorder="1" applyAlignment="1">
      <alignment horizontal="left"/>
    </xf>
    <xf numFmtId="49" fontId="7" fillId="2" borderId="26" xfId="0" applyNumberFormat="1" applyFont="1" applyFill="1" applyBorder="1"/>
    <xf numFmtId="49" fontId="1" fillId="2" borderId="3" xfId="0" applyNumberFormat="1" applyFont="1" applyFill="1" applyBorder="1"/>
    <xf numFmtId="49" fontId="7" fillId="2" borderId="2" xfId="0" applyNumberFormat="1" applyFont="1" applyFill="1" applyBorder="1"/>
    <xf numFmtId="49" fontId="1" fillId="2" borderId="2" xfId="0" applyNumberFormat="1" applyFont="1" applyFill="1" applyBorder="1"/>
    <xf numFmtId="0" fontId="3" fillId="0" borderId="15" xfId="0" applyFont="1" applyFill="1" applyBorder="1"/>
    <xf numFmtId="3" fontId="3" fillId="0" borderId="27" xfId="0" applyNumberFormat="1" applyFont="1" applyBorder="1" applyAlignment="1">
      <alignment horizontal="left"/>
    </xf>
    <xf numFmtId="0" fontId="1" fillId="0" borderId="0" xfId="0" applyFont="1" applyFill="1"/>
    <xf numFmtId="49" fontId="7" fillId="2" borderId="28" xfId="0" applyNumberFormat="1" applyFont="1" applyFill="1" applyBorder="1"/>
    <xf numFmtId="49" fontId="1" fillId="2" borderId="5" xfId="0" applyNumberFormat="1" applyFont="1" applyFill="1" applyBorder="1"/>
    <xf numFmtId="49" fontId="7" fillId="2" borderId="0" xfId="0" applyNumberFormat="1" applyFont="1" applyFill="1" applyBorder="1"/>
    <xf numFmtId="49" fontId="1" fillId="2" borderId="0" xfId="0" applyNumberFormat="1" applyFont="1" applyFill="1" applyBorder="1"/>
    <xf numFmtId="49" fontId="3" fillId="0" borderId="15" xfId="0" applyNumberFormat="1" applyFont="1" applyBorder="1" applyAlignment="1">
      <alignment horizontal="left"/>
    </xf>
    <xf numFmtId="0" fontId="3" fillId="0" borderId="29" xfId="0" applyFont="1" applyBorder="1"/>
    <xf numFmtId="0" fontId="3" fillId="0" borderId="15" xfId="0" applyNumberFormat="1" applyFont="1" applyBorder="1"/>
    <xf numFmtId="0" fontId="3" fillId="0" borderId="30" xfId="0" applyNumberFormat="1" applyFont="1" applyBorder="1" applyAlignment="1">
      <alignment horizontal="left"/>
    </xf>
    <xf numFmtId="0" fontId="1" fillId="0" borderId="0" xfId="0" applyNumberFormat="1" applyFont="1" applyBorder="1"/>
    <xf numFmtId="0" fontId="1" fillId="0" borderId="0" xfId="0" applyNumberFormat="1" applyFont="1"/>
    <xf numFmtId="0" fontId="3" fillId="0" borderId="30" xfId="0" applyFont="1" applyBorder="1" applyAlignment="1">
      <alignment horizontal="left"/>
    </xf>
    <xf numFmtId="0" fontId="1" fillId="0" borderId="0" xfId="0" applyFont="1" applyBorder="1"/>
    <xf numFmtId="0" fontId="3" fillId="0" borderId="15" xfId="0" applyFont="1" applyFill="1" applyBorder="1" applyAlignment="1"/>
    <xf numFmtId="0" fontId="3" fillId="0" borderId="30" xfId="0" applyFont="1" applyFill="1" applyBorder="1" applyAlignment="1"/>
    <xf numFmtId="0" fontId="1" fillId="0" borderId="0" xfId="0" applyFont="1" applyFill="1" applyBorder="1" applyAlignment="1"/>
    <xf numFmtId="0" fontId="3" fillId="0" borderId="15" xfId="0" applyFont="1" applyBorder="1" applyAlignment="1"/>
    <xf numFmtId="0" fontId="3" fillId="0" borderId="30" xfId="0" applyFont="1" applyBorder="1" applyAlignment="1"/>
    <xf numFmtId="3" fontId="1" fillId="0" borderId="0" xfId="0" applyNumberFormat="1" applyFont="1"/>
    <xf numFmtId="0" fontId="3" fillId="0" borderId="26" xfId="0" applyFont="1" applyBorder="1"/>
    <xf numFmtId="0" fontId="3" fillId="0" borderId="19" xfId="0" applyFont="1" applyBorder="1" applyAlignment="1">
      <alignment horizontal="left"/>
    </xf>
    <xf numFmtId="0" fontId="3" fillId="0" borderId="31" xfId="0" applyFont="1" applyBorder="1" applyAlignment="1">
      <alignment horizontal="left"/>
    </xf>
    <xf numFmtId="0" fontId="2" fillId="0" borderId="32" xfId="0" applyFont="1" applyBorder="1" applyAlignment="1">
      <alignment horizontal="centerContinuous" vertical="center"/>
    </xf>
    <xf numFmtId="0" fontId="6" fillId="0" borderId="33" xfId="0" applyFont="1" applyBorder="1" applyAlignment="1">
      <alignment horizontal="centerContinuous" vertical="center"/>
    </xf>
    <xf numFmtId="0" fontId="1" fillId="0" borderId="33" xfId="0" applyFont="1" applyBorder="1" applyAlignment="1">
      <alignment horizontal="centerContinuous" vertical="center"/>
    </xf>
    <xf numFmtId="0" fontId="1" fillId="0" borderId="34" xfId="0" applyFont="1" applyBorder="1" applyAlignment="1">
      <alignment horizontal="centerContinuous" vertical="center"/>
    </xf>
    <xf numFmtId="0" fontId="7" fillId="2" borderId="12" xfId="0" applyFont="1" applyFill="1" applyBorder="1" applyAlignment="1">
      <alignment horizontal="left"/>
    </xf>
    <xf numFmtId="0" fontId="1" fillId="2" borderId="13" xfId="0" applyFont="1" applyFill="1" applyBorder="1" applyAlignment="1">
      <alignment horizontal="left"/>
    </xf>
    <xf numFmtId="0" fontId="1" fillId="2" borderId="35" xfId="0" applyFont="1" applyFill="1" applyBorder="1" applyAlignment="1">
      <alignment horizontal="centerContinuous"/>
    </xf>
    <xf numFmtId="0" fontId="7" fillId="2" borderId="13" xfId="0" applyFont="1" applyFill="1" applyBorder="1" applyAlignment="1">
      <alignment horizontal="centerContinuous"/>
    </xf>
    <xf numFmtId="0" fontId="1" fillId="2" borderId="13" xfId="0" applyFont="1" applyFill="1" applyBorder="1" applyAlignment="1">
      <alignment horizontal="centerContinuous"/>
    </xf>
    <xf numFmtId="0" fontId="1" fillId="0" borderId="36" xfId="0" applyFont="1" applyBorder="1"/>
    <xf numFmtId="0" fontId="1" fillId="0" borderId="21" xfId="0" applyFont="1" applyBorder="1"/>
    <xf numFmtId="3" fontId="1" fillId="0" borderId="25" xfId="0" applyNumberFormat="1" applyFont="1" applyBorder="1"/>
    <xf numFmtId="0" fontId="1" fillId="0" borderId="22" xfId="0" applyFont="1" applyBorder="1"/>
    <xf numFmtId="3" fontId="1" fillId="0" borderId="24" xfId="0" applyNumberFormat="1" applyFont="1" applyBorder="1"/>
    <xf numFmtId="0" fontId="1" fillId="0" borderId="23" xfId="0" applyFont="1" applyBorder="1"/>
    <xf numFmtId="3" fontId="1" fillId="0" borderId="2" xfId="0" applyNumberFormat="1" applyFont="1" applyBorder="1"/>
    <xf numFmtId="0" fontId="1" fillId="0" borderId="3" xfId="0" applyFont="1" applyBorder="1"/>
    <xf numFmtId="0" fontId="1" fillId="0" borderId="37" xfId="0" applyFont="1" applyBorder="1"/>
    <xf numFmtId="0" fontId="1" fillId="0" borderId="21" xfId="0" applyFont="1" applyBorder="1" applyAlignment="1">
      <alignment shrinkToFit="1"/>
    </xf>
    <xf numFmtId="0" fontId="1" fillId="0" borderId="38" xfId="0" applyFont="1" applyBorder="1"/>
    <xf numFmtId="0" fontId="1" fillId="0" borderId="28" xfId="0" applyFont="1" applyBorder="1"/>
    <xf numFmtId="3" fontId="1" fillId="0" borderId="41" xfId="0" applyNumberFormat="1" applyFont="1" applyBorder="1"/>
    <xf numFmtId="0" fontId="1" fillId="0" borderId="39" xfId="0" applyFont="1" applyBorder="1"/>
    <xf numFmtId="3" fontId="1" fillId="0" borderId="42" xfId="0" applyNumberFormat="1" applyFont="1" applyBorder="1"/>
    <xf numFmtId="0" fontId="1" fillId="0" borderId="40" xfId="0" applyFont="1" applyBorder="1"/>
    <xf numFmtId="0" fontId="7" fillId="2" borderId="22" xfId="0" applyFont="1" applyFill="1" applyBorder="1"/>
    <xf numFmtId="0" fontId="7" fillId="2" borderId="24" xfId="0" applyFont="1" applyFill="1" applyBorder="1"/>
    <xf numFmtId="0" fontId="7" fillId="2" borderId="23" xfId="0" applyFont="1" applyFill="1" applyBorder="1"/>
    <xf numFmtId="0" fontId="7" fillId="2" borderId="43" xfId="0" applyFont="1" applyFill="1" applyBorder="1"/>
    <xf numFmtId="0" fontId="7" fillId="2" borderId="44" xfId="0" applyFont="1" applyFill="1" applyBorder="1"/>
    <xf numFmtId="0" fontId="1" fillId="0" borderId="5" xfId="0" applyFont="1" applyBorder="1"/>
    <xf numFmtId="0" fontId="1" fillId="0" borderId="4" xfId="0" applyFont="1" applyBorder="1"/>
    <xf numFmtId="0" fontId="1" fillId="0" borderId="45" xfId="0" applyFont="1" applyBorder="1"/>
    <xf numFmtId="0" fontId="1" fillId="0" borderId="0" xfId="0" applyFont="1" applyBorder="1" applyAlignment="1">
      <alignment horizontal="right"/>
    </xf>
    <xf numFmtId="166" fontId="1" fillId="0" borderId="0" xfId="0" applyNumberFormat="1" applyFont="1" applyBorder="1"/>
    <xf numFmtId="0" fontId="1" fillId="0" borderId="0" xfId="0" applyFont="1" applyFill="1" applyBorder="1"/>
    <xf numFmtId="0" fontId="1" fillId="0" borderId="18" xfId="0" applyFont="1" applyBorder="1"/>
    <xf numFmtId="0" fontId="1" fillId="0" borderId="20" xfId="0" applyFont="1" applyBorder="1"/>
    <xf numFmtId="0" fontId="1" fillId="0" borderId="46" xfId="0" applyFont="1" applyBorder="1"/>
    <xf numFmtId="0" fontId="1" fillId="0" borderId="7" xfId="0" applyFont="1" applyBorder="1"/>
    <xf numFmtId="165" fontId="1" fillId="0" borderId="8" xfId="0" applyNumberFormat="1" applyFont="1" applyBorder="1" applyAlignment="1">
      <alignment horizontal="right"/>
    </xf>
    <xf numFmtId="0" fontId="1" fillId="0" borderId="8" xfId="0" applyFont="1" applyBorder="1"/>
    <xf numFmtId="0" fontId="1" fillId="0" borderId="2" xfId="0" applyFont="1" applyBorder="1"/>
    <xf numFmtId="165" fontId="1" fillId="0" borderId="3" xfId="0" applyNumberFormat="1" applyFont="1" applyBorder="1" applyAlignment="1">
      <alignment horizontal="right"/>
    </xf>
    <xf numFmtId="0" fontId="6" fillId="2" borderId="39" xfId="0" applyFont="1" applyFill="1" applyBorder="1"/>
    <xf numFmtId="0" fontId="6" fillId="2" borderId="42" xfId="0" applyFont="1" applyFill="1" applyBorder="1"/>
    <xf numFmtId="0" fontId="6" fillId="2" borderId="40" xfId="0" applyFont="1" applyFill="1" applyBorder="1"/>
    <xf numFmtId="0" fontId="6" fillId="0" borderId="0" xfId="0" applyFont="1"/>
    <xf numFmtId="0" fontId="1" fillId="0" borderId="0" xfId="0" applyFont="1" applyAlignment="1">
      <alignment vertical="justify"/>
    </xf>
    <xf numFmtId="49" fontId="7" fillId="0" borderId="51" xfId="1" applyNumberFormat="1" applyFont="1" applyBorder="1"/>
    <xf numFmtId="49" fontId="1" fillId="0" borderId="51" xfId="1" applyNumberFormat="1" applyFont="1" applyBorder="1"/>
    <xf numFmtId="49" fontId="1" fillId="0" borderId="51" xfId="1" applyNumberFormat="1" applyFont="1" applyBorder="1" applyAlignment="1">
      <alignment horizontal="right"/>
    </xf>
    <xf numFmtId="0" fontId="1" fillId="0" borderId="52" xfId="1" applyFont="1" applyBorder="1"/>
    <xf numFmtId="49" fontId="1" fillId="0" borderId="51" xfId="0" applyNumberFormat="1" applyFont="1" applyBorder="1" applyAlignment="1">
      <alignment horizontal="left"/>
    </xf>
    <xf numFmtId="0" fontId="1" fillId="0" borderId="53" xfId="0" applyNumberFormat="1" applyFont="1" applyBorder="1"/>
    <xf numFmtId="49" fontId="7" fillId="0" borderId="56" xfId="1" applyNumberFormat="1" applyFont="1" applyBorder="1"/>
    <xf numFmtId="49" fontId="1" fillId="0" borderId="56" xfId="1" applyNumberFormat="1" applyFont="1" applyBorder="1"/>
    <xf numFmtId="49" fontId="1" fillId="0" borderId="56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7" fillId="2" borderId="12" xfId="0" applyNumberFormat="1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7" fillId="2" borderId="35" xfId="0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/>
    </xf>
    <xf numFmtId="0" fontId="7" fillId="2" borderId="59" xfId="0" applyFont="1" applyFill="1" applyBorder="1" applyAlignment="1">
      <alignment horizontal="center"/>
    </xf>
    <xf numFmtId="0" fontId="7" fillId="2" borderId="60" xfId="0" applyFont="1" applyFill="1" applyBorder="1" applyAlignment="1">
      <alignment horizontal="center"/>
    </xf>
    <xf numFmtId="3" fontId="1" fillId="0" borderId="45" xfId="0" applyNumberFormat="1" applyFont="1" applyBorder="1"/>
    <xf numFmtId="0" fontId="7" fillId="2" borderId="12" xfId="0" applyFont="1" applyFill="1" applyBorder="1"/>
    <xf numFmtId="0" fontId="7" fillId="2" borderId="13" xfId="0" applyFont="1" applyFill="1" applyBorder="1"/>
    <xf numFmtId="3" fontId="7" fillId="2" borderId="35" xfId="0" applyNumberFormat="1" applyFont="1" applyFill="1" applyBorder="1"/>
    <xf numFmtId="3" fontId="7" fillId="2" borderId="14" xfId="0" applyNumberFormat="1" applyFont="1" applyFill="1" applyBorder="1"/>
    <xf numFmtId="3" fontId="7" fillId="2" borderId="59" xfId="0" applyNumberFormat="1" applyFont="1" applyFill="1" applyBorder="1"/>
    <xf numFmtId="3" fontId="7" fillId="2" borderId="60" xfId="0" applyNumberFormat="1" applyFont="1" applyFill="1" applyBorder="1"/>
    <xf numFmtId="3" fontId="2" fillId="0" borderId="0" xfId="0" applyNumberFormat="1" applyFont="1" applyAlignment="1">
      <alignment horizontal="centerContinuous"/>
    </xf>
    <xf numFmtId="0" fontId="1" fillId="2" borderId="44" xfId="0" applyFont="1" applyFill="1" applyBorder="1"/>
    <xf numFmtId="0" fontId="7" fillId="2" borderId="62" xfId="0" applyFont="1" applyFill="1" applyBorder="1" applyAlignment="1">
      <alignment horizontal="right"/>
    </xf>
    <xf numFmtId="0" fontId="7" fillId="2" borderId="24" xfId="0" applyFont="1" applyFill="1" applyBorder="1" applyAlignment="1">
      <alignment horizontal="right"/>
    </xf>
    <xf numFmtId="0" fontId="7" fillId="2" borderId="23" xfId="0" applyFont="1" applyFill="1" applyBorder="1" applyAlignment="1">
      <alignment horizontal="center"/>
    </xf>
    <xf numFmtId="4" fontId="4" fillId="2" borderId="24" xfId="0" applyNumberFormat="1" applyFont="1" applyFill="1" applyBorder="1" applyAlignment="1">
      <alignment horizontal="right"/>
    </xf>
    <xf numFmtId="4" fontId="4" fillId="2" borderId="44" xfId="0" applyNumberFormat="1" applyFont="1" applyFill="1" applyBorder="1" applyAlignment="1">
      <alignment horizontal="right"/>
    </xf>
    <xf numFmtId="0" fontId="1" fillId="0" borderId="31" xfId="0" applyFont="1" applyBorder="1"/>
    <xf numFmtId="3" fontId="1" fillId="0" borderId="37" xfId="0" applyNumberFormat="1" applyFont="1" applyBorder="1" applyAlignment="1">
      <alignment horizontal="right"/>
    </xf>
    <xf numFmtId="165" fontId="1" fillId="0" borderId="15" xfId="0" applyNumberFormat="1" applyFont="1" applyBorder="1" applyAlignment="1">
      <alignment horizontal="right"/>
    </xf>
    <xf numFmtId="3" fontId="1" fillId="0" borderId="18" xfId="0" applyNumberFormat="1" applyFont="1" applyBorder="1" applyAlignment="1">
      <alignment horizontal="right"/>
    </xf>
    <xf numFmtId="4" fontId="1" fillId="0" borderId="21" xfId="0" applyNumberFormat="1" applyFont="1" applyBorder="1" applyAlignment="1">
      <alignment horizontal="right"/>
    </xf>
    <xf numFmtId="3" fontId="1" fillId="0" borderId="31" xfId="0" applyNumberFormat="1" applyFont="1" applyBorder="1" applyAlignment="1">
      <alignment horizontal="right"/>
    </xf>
    <xf numFmtId="0" fontId="1" fillId="2" borderId="39" xfId="0" applyFont="1" applyFill="1" applyBorder="1"/>
    <xf numFmtId="0" fontId="7" fillId="2" borderId="42" xfId="0" applyFont="1" applyFill="1" applyBorder="1"/>
    <xf numFmtId="0" fontId="1" fillId="2" borderId="42" xfId="0" applyFont="1" applyFill="1" applyBorder="1"/>
    <xf numFmtId="4" fontId="1" fillId="2" borderId="48" xfId="0" applyNumberFormat="1" applyFont="1" applyFill="1" applyBorder="1"/>
    <xf numFmtId="4" fontId="1" fillId="2" borderId="39" xfId="0" applyNumberFormat="1" applyFont="1" applyFill="1" applyBorder="1"/>
    <xf numFmtId="4" fontId="1" fillId="2" borderId="42" xfId="0" applyNumberFormat="1" applyFont="1" applyFill="1" applyBorder="1"/>
    <xf numFmtId="3" fontId="3" fillId="0" borderId="0" xfId="0" applyNumberFormat="1" applyFont="1"/>
    <xf numFmtId="4" fontId="3" fillId="0" borderId="0" xfId="0" applyNumberFormat="1" applyFont="1"/>
    <xf numFmtId="0" fontId="1" fillId="0" borderId="0" xfId="1" applyFont="1"/>
    <xf numFmtId="0" fontId="11" fillId="0" borderId="0" xfId="1" applyFont="1" applyAlignment="1">
      <alignment horizontal="centerContinuous"/>
    </xf>
    <xf numFmtId="0" fontId="12" fillId="0" borderId="0" xfId="1" applyFont="1" applyAlignment="1">
      <alignment horizontal="centerContinuous"/>
    </xf>
    <xf numFmtId="0" fontId="12" fillId="0" borderId="0" xfId="1" applyFont="1" applyAlignment="1">
      <alignment horizontal="right"/>
    </xf>
    <xf numFmtId="0" fontId="1" fillId="0" borderId="51" xfId="1" applyFont="1" applyBorder="1"/>
    <xf numFmtId="0" fontId="3" fillId="0" borderId="52" xfId="1" applyFont="1" applyBorder="1" applyAlignment="1">
      <alignment horizontal="right"/>
    </xf>
    <xf numFmtId="49" fontId="1" fillId="0" borderId="51" xfId="1" applyNumberFormat="1" applyFont="1" applyBorder="1" applyAlignment="1">
      <alignment horizontal="left"/>
    </xf>
    <xf numFmtId="0" fontId="1" fillId="0" borderId="53" xfId="1" applyFont="1" applyBorder="1"/>
    <xf numFmtId="0" fontId="1" fillId="0" borderId="56" xfId="1" applyFont="1" applyBorder="1"/>
    <xf numFmtId="0" fontId="3" fillId="0" borderId="0" xfId="1" applyFont="1"/>
    <xf numFmtId="0" fontId="1" fillId="0" borderId="0" xfId="1" applyFont="1" applyAlignment="1">
      <alignment horizontal="right"/>
    </xf>
    <xf numFmtId="0" fontId="1" fillId="0" borderId="0" xfId="1" applyFont="1" applyAlignment="1"/>
    <xf numFmtId="49" fontId="3" fillId="2" borderId="15" xfId="1" applyNumberFormat="1" applyFont="1" applyFill="1" applyBorder="1"/>
    <xf numFmtId="0" fontId="3" fillId="2" borderId="3" xfId="1" applyFont="1" applyFill="1" applyBorder="1" applyAlignment="1">
      <alignment horizontal="center"/>
    </xf>
    <xf numFmtId="0" fontId="3" fillId="2" borderId="3" xfId="1" applyNumberFormat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 wrapText="1"/>
    </xf>
    <xf numFmtId="0" fontId="7" fillId="0" borderId="17" xfId="1" applyFont="1" applyBorder="1" applyAlignment="1">
      <alignment horizontal="center"/>
    </xf>
    <xf numFmtId="49" fontId="7" fillId="0" borderId="17" xfId="1" applyNumberFormat="1" applyFont="1" applyBorder="1" applyAlignment="1">
      <alignment horizontal="left"/>
    </xf>
    <xf numFmtId="0" fontId="7" fillId="0" borderId="1" xfId="1" applyFont="1" applyBorder="1"/>
    <xf numFmtId="0" fontId="1" fillId="0" borderId="2" xfId="1" applyFont="1" applyBorder="1" applyAlignment="1">
      <alignment horizontal="center"/>
    </xf>
    <xf numFmtId="0" fontId="1" fillId="0" borderId="2" xfId="1" applyNumberFormat="1" applyFont="1" applyBorder="1" applyAlignment="1">
      <alignment horizontal="right"/>
    </xf>
    <xf numFmtId="0" fontId="1" fillId="0" borderId="3" xfId="1" applyNumberFormat="1" applyFont="1" applyBorder="1"/>
    <xf numFmtId="0" fontId="1" fillId="0" borderId="6" xfId="1" applyNumberFormat="1" applyFont="1" applyFill="1" applyBorder="1"/>
    <xf numFmtId="0" fontId="1" fillId="0" borderId="8" xfId="1" applyNumberFormat="1" applyFont="1" applyFill="1" applyBorder="1"/>
    <xf numFmtId="0" fontId="1" fillId="0" borderId="6" xfId="1" applyFont="1" applyFill="1" applyBorder="1"/>
    <xf numFmtId="0" fontId="1" fillId="0" borderId="8" xfId="1" applyFont="1" applyFill="1" applyBorder="1"/>
    <xf numFmtId="0" fontId="13" fillId="0" borderId="0" xfId="1" applyFont="1"/>
    <xf numFmtId="0" fontId="8" fillId="0" borderId="16" xfId="1" applyFont="1" applyBorder="1" applyAlignment="1">
      <alignment horizontal="center" vertical="top"/>
    </xf>
    <xf numFmtId="49" fontId="8" fillId="0" borderId="16" xfId="1" applyNumberFormat="1" applyFont="1" applyBorder="1" applyAlignment="1">
      <alignment horizontal="left" vertical="top"/>
    </xf>
    <xf numFmtId="0" fontId="8" fillId="0" borderId="16" xfId="1" applyFont="1" applyBorder="1" applyAlignment="1">
      <alignment vertical="top" wrapText="1"/>
    </xf>
    <xf numFmtId="49" fontId="8" fillId="0" borderId="16" xfId="1" applyNumberFormat="1" applyFont="1" applyBorder="1" applyAlignment="1">
      <alignment horizontal="center" shrinkToFit="1"/>
    </xf>
    <xf numFmtId="4" fontId="8" fillId="0" borderId="16" xfId="1" applyNumberFormat="1" applyFont="1" applyBorder="1" applyAlignment="1">
      <alignment horizontal="right"/>
    </xf>
    <xf numFmtId="4" fontId="8" fillId="0" borderId="16" xfId="1" applyNumberFormat="1" applyFont="1" applyBorder="1"/>
    <xf numFmtId="168" fontId="8" fillId="0" borderId="16" xfId="1" applyNumberFormat="1" applyFont="1" applyBorder="1"/>
    <xf numFmtId="4" fontId="8" fillId="0" borderId="8" xfId="1" applyNumberFormat="1" applyFont="1" applyBorder="1"/>
    <xf numFmtId="0" fontId="3" fillId="0" borderId="17" xfId="1" applyFont="1" applyBorder="1" applyAlignment="1">
      <alignment horizontal="center"/>
    </xf>
    <xf numFmtId="4" fontId="1" fillId="0" borderId="5" xfId="1" applyNumberFormat="1" applyFont="1" applyBorder="1"/>
    <xf numFmtId="0" fontId="14" fillId="0" borderId="0" xfId="1" applyFont="1" applyAlignment="1">
      <alignment wrapText="1"/>
    </xf>
    <xf numFmtId="49" fontId="3" fillId="0" borderId="17" xfId="1" applyNumberFormat="1" applyFont="1" applyBorder="1" applyAlignment="1">
      <alignment horizontal="right"/>
    </xf>
    <xf numFmtId="4" fontId="15" fillId="6" borderId="65" xfId="1" applyNumberFormat="1" applyFont="1" applyFill="1" applyBorder="1" applyAlignment="1">
      <alignment horizontal="right" wrapText="1"/>
    </xf>
    <xf numFmtId="0" fontId="15" fillId="6" borderId="4" xfId="1" applyFont="1" applyFill="1" applyBorder="1" applyAlignment="1">
      <alignment horizontal="left" wrapText="1"/>
    </xf>
    <xf numFmtId="0" fontId="15" fillId="0" borderId="5" xfId="0" applyFont="1" applyBorder="1" applyAlignment="1">
      <alignment horizontal="right"/>
    </xf>
    <xf numFmtId="0" fontId="1" fillId="0" borderId="4" xfId="1" applyFont="1" applyBorder="1"/>
    <xf numFmtId="0" fontId="1" fillId="0" borderId="0" xfId="1" applyFont="1" applyBorder="1"/>
    <xf numFmtId="0" fontId="1" fillId="2" borderId="15" xfId="1" applyFont="1" applyFill="1" applyBorder="1" applyAlignment="1">
      <alignment horizontal="center"/>
    </xf>
    <xf numFmtId="49" fontId="17" fillId="2" borderId="15" xfId="1" applyNumberFormat="1" applyFont="1" applyFill="1" applyBorder="1" applyAlignment="1">
      <alignment horizontal="left"/>
    </xf>
    <xf numFmtId="0" fontId="17" fillId="2" borderId="1" xfId="1" applyFont="1" applyFill="1" applyBorder="1"/>
    <xf numFmtId="0" fontId="1" fillId="2" borderId="2" xfId="1" applyFont="1" applyFill="1" applyBorder="1" applyAlignment="1">
      <alignment horizontal="center"/>
    </xf>
    <xf numFmtId="4" fontId="1" fillId="2" borderId="2" xfId="1" applyNumberFormat="1" applyFont="1" applyFill="1" applyBorder="1" applyAlignment="1">
      <alignment horizontal="right"/>
    </xf>
    <xf numFmtId="4" fontId="1" fillId="2" borderId="3" xfId="1" applyNumberFormat="1" applyFont="1" applyFill="1" applyBorder="1" applyAlignment="1">
      <alignment horizontal="right"/>
    </xf>
    <xf numFmtId="4" fontId="7" fillId="2" borderId="15" xfId="1" applyNumberFormat="1" applyFont="1" applyFill="1" applyBorder="1"/>
    <xf numFmtId="0" fontId="1" fillId="2" borderId="2" xfId="1" applyFont="1" applyFill="1" applyBorder="1"/>
    <xf numFmtId="4" fontId="7" fillId="2" borderId="3" xfId="1" applyNumberFormat="1" applyFont="1" applyFill="1" applyBorder="1"/>
    <xf numFmtId="3" fontId="1" fillId="0" borderId="0" xfId="1" applyNumberFormat="1" applyFont="1"/>
    <xf numFmtId="0" fontId="18" fillId="0" borderId="0" xfId="1" applyFont="1" applyAlignment="1"/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1" fillId="0" borderId="0" xfId="1" applyFont="1" applyBorder="1" applyAlignment="1">
      <alignment horizontal="right"/>
    </xf>
    <xf numFmtId="49" fontId="3" fillId="0" borderId="28" xfId="0" applyNumberFormat="1" applyFont="1" applyBorder="1"/>
    <xf numFmtId="3" fontId="1" fillId="0" borderId="5" xfId="0" applyNumberFormat="1" applyFont="1" applyBorder="1"/>
    <xf numFmtId="3" fontId="1" fillId="0" borderId="17" xfId="0" applyNumberFormat="1" applyFont="1" applyBorder="1"/>
    <xf numFmtId="3" fontId="1" fillId="0" borderId="61" xfId="0" applyNumberFormat="1" applyFont="1" applyBorder="1"/>
    <xf numFmtId="4" fontId="1" fillId="0" borderId="7" xfId="0" applyNumberFormat="1" applyFont="1" applyBorder="1" applyAlignment="1">
      <alignment horizontal="right" vertical="center"/>
    </xf>
    <xf numFmtId="4" fontId="1" fillId="0" borderId="8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4" fontId="1" fillId="0" borderId="5" xfId="0" applyNumberFormat="1" applyFont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4" fontId="1" fillId="0" borderId="11" xfId="0" applyNumberFormat="1" applyFont="1" applyBorder="1" applyAlignment="1">
      <alignment horizontal="right" vertical="center"/>
    </xf>
    <xf numFmtId="3" fontId="6" fillId="5" borderId="13" xfId="0" applyNumberFormat="1" applyFont="1" applyFill="1" applyBorder="1" applyAlignment="1">
      <alignment horizontal="right" vertical="center"/>
    </xf>
    <xf numFmtId="3" fontId="6" fillId="5" borderId="14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 wrapText="1"/>
    </xf>
    <xf numFmtId="167" fontId="1" fillId="0" borderId="1" xfId="0" applyNumberFormat="1" applyFont="1" applyBorder="1" applyAlignment="1">
      <alignment horizontal="right" indent="2"/>
    </xf>
    <xf numFmtId="167" fontId="1" fillId="0" borderId="30" xfId="0" applyNumberFormat="1" applyFont="1" applyBorder="1" applyAlignment="1">
      <alignment horizontal="right" indent="2"/>
    </xf>
    <xf numFmtId="167" fontId="6" fillId="2" borderId="47" xfId="0" applyNumberFormat="1" applyFont="1" applyFill="1" applyBorder="1" applyAlignment="1">
      <alignment horizontal="right" indent="2"/>
    </xf>
    <xf numFmtId="167" fontId="6" fillId="2" borderId="48" xfId="0" applyNumberFormat="1" applyFont="1" applyFill="1" applyBorder="1" applyAlignment="1">
      <alignment horizontal="right" indent="2"/>
    </xf>
    <xf numFmtId="0" fontId="8" fillId="0" borderId="0" xfId="0" applyFont="1" applyAlignment="1">
      <alignment horizontal="left" vertical="top" wrapText="1"/>
    </xf>
    <xf numFmtId="0" fontId="3" fillId="0" borderId="15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15" xfId="0" applyFont="1" applyBorder="1" applyAlignment="1">
      <alignment horizontal="center"/>
    </xf>
    <xf numFmtId="0" fontId="1" fillId="0" borderId="39" xfId="0" applyFont="1" applyBorder="1" applyAlignment="1">
      <alignment horizontal="center" shrinkToFit="1"/>
    </xf>
    <xf numFmtId="0" fontId="1" fillId="0" borderId="40" xfId="0" applyFont="1" applyBorder="1" applyAlignment="1">
      <alignment horizontal="center" shrinkToFit="1"/>
    </xf>
    <xf numFmtId="0" fontId="1" fillId="0" borderId="49" xfId="1" applyFont="1" applyBorder="1" applyAlignment="1">
      <alignment horizontal="center"/>
    </xf>
    <xf numFmtId="0" fontId="1" fillId="0" borderId="50" xfId="1" applyFont="1" applyBorder="1" applyAlignment="1">
      <alignment horizontal="center"/>
    </xf>
    <xf numFmtId="0" fontId="1" fillId="0" borderId="54" xfId="1" applyFont="1" applyBorder="1" applyAlignment="1">
      <alignment horizontal="center"/>
    </xf>
    <xf numFmtId="0" fontId="1" fillId="0" borderId="55" xfId="1" applyFont="1" applyBorder="1" applyAlignment="1">
      <alignment horizontal="center"/>
    </xf>
    <xf numFmtId="0" fontId="1" fillId="0" borderId="57" xfId="1" applyFont="1" applyBorder="1" applyAlignment="1">
      <alignment horizontal="left"/>
    </xf>
    <xf numFmtId="0" fontId="1" fillId="0" borderId="56" xfId="1" applyFont="1" applyBorder="1" applyAlignment="1">
      <alignment horizontal="left"/>
    </xf>
    <xf numFmtId="0" fontId="1" fillId="0" borderId="58" xfId="1" applyFont="1" applyBorder="1" applyAlignment="1">
      <alignment horizontal="left"/>
    </xf>
    <xf numFmtId="3" fontId="7" fillId="2" borderId="42" xfId="0" applyNumberFormat="1" applyFont="1" applyFill="1" applyBorder="1" applyAlignment="1">
      <alignment horizontal="right"/>
    </xf>
    <xf numFmtId="3" fontId="7" fillId="2" borderId="48" xfId="0" applyNumberFormat="1" applyFont="1" applyFill="1" applyBorder="1" applyAlignment="1">
      <alignment horizontal="right"/>
    </xf>
    <xf numFmtId="49" fontId="15" fillId="6" borderId="63" xfId="1" applyNumberFormat="1" applyFont="1" applyFill="1" applyBorder="1" applyAlignment="1">
      <alignment horizontal="left" wrapText="1"/>
    </xf>
    <xf numFmtId="49" fontId="16" fillId="0" borderId="64" xfId="0" applyNumberFormat="1" applyFont="1" applyBorder="1" applyAlignment="1">
      <alignment horizontal="left" wrapText="1"/>
    </xf>
    <xf numFmtId="0" fontId="10" fillId="0" borderId="0" xfId="1" applyFont="1" applyAlignment="1">
      <alignment horizontal="center"/>
    </xf>
    <xf numFmtId="49" fontId="1" fillId="0" borderId="54" xfId="1" applyNumberFormat="1" applyFont="1" applyBorder="1" applyAlignment="1">
      <alignment horizontal="center"/>
    </xf>
    <xf numFmtId="0" fontId="1" fillId="0" borderId="57" xfId="1" applyFont="1" applyBorder="1" applyAlignment="1">
      <alignment horizontal="center" shrinkToFit="1"/>
    </xf>
    <xf numFmtId="0" fontId="1" fillId="0" borderId="56" xfId="1" applyFont="1" applyBorder="1" applyAlignment="1">
      <alignment horizontal="center" shrinkToFit="1"/>
    </xf>
    <xf numFmtId="0" fontId="1" fillId="0" borderId="58" xfId="1" applyFont="1" applyBorder="1" applyAlignment="1">
      <alignment horizontal="center" shrinkToFit="1"/>
    </xf>
  </cellXfs>
  <cellStyles count="2">
    <cellStyle name="Normální" xfId="0" builtinId="0"/>
    <cellStyle name="normální_POL.XLS" xfId="1" xr:uid="{B3177F11-29DE-4766-BA7E-1634FB462C4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79D62B-4BC4-47EE-816A-A47BA16093A5}">
  <sheetPr codeName="List5112">
    <pageSetUpPr fitToPage="1"/>
  </sheetPr>
  <dimension ref="A1:O103"/>
  <sheetViews>
    <sheetView showGridLines="0" tabSelected="1" topLeftCell="B1" zoomScaleNormal="100" zoomScaleSheetLayoutView="75" workbookViewId="0">
      <selection activeCell="I11" sqref="I11"/>
    </sheetView>
  </sheetViews>
  <sheetFormatPr defaultRowHeight="12.75" x14ac:dyDescent="0.2"/>
  <cols>
    <col min="1" max="1" width="0.5703125" style="1" hidden="1" customWidth="1"/>
    <col min="2" max="2" width="7.140625" style="1" customWidth="1"/>
    <col min="3" max="3" width="9.140625" style="1"/>
    <col min="4" max="4" width="19.7109375" style="1" customWidth="1"/>
    <col min="5" max="5" width="6.85546875" style="1" customWidth="1"/>
    <col min="6" max="6" width="13.140625" style="1" customWidth="1"/>
    <col min="7" max="7" width="12.42578125" style="2" customWidth="1"/>
    <col min="8" max="8" width="13.5703125" style="1" customWidth="1"/>
    <col min="9" max="9" width="11.42578125" style="2" customWidth="1"/>
    <col min="10" max="10" width="7" style="2" customWidth="1"/>
    <col min="11" max="15" width="10.7109375" style="1" customWidth="1"/>
    <col min="16" max="256" width="9.140625" style="1"/>
    <col min="257" max="257" width="0" style="1" hidden="1" customWidth="1"/>
    <col min="258" max="258" width="7.140625" style="1" customWidth="1"/>
    <col min="259" max="259" width="9.140625" style="1"/>
    <col min="260" max="260" width="19.7109375" style="1" customWidth="1"/>
    <col min="261" max="261" width="6.85546875" style="1" customWidth="1"/>
    <col min="262" max="262" width="13.140625" style="1" customWidth="1"/>
    <col min="263" max="263" width="12.42578125" style="1" customWidth="1"/>
    <col min="264" max="264" width="13.5703125" style="1" customWidth="1"/>
    <col min="265" max="265" width="11.42578125" style="1" customWidth="1"/>
    <col min="266" max="266" width="7" style="1" customWidth="1"/>
    <col min="267" max="271" width="10.7109375" style="1" customWidth="1"/>
    <col min="272" max="512" width="9.140625" style="1"/>
    <col min="513" max="513" width="0" style="1" hidden="1" customWidth="1"/>
    <col min="514" max="514" width="7.140625" style="1" customWidth="1"/>
    <col min="515" max="515" width="9.140625" style="1"/>
    <col min="516" max="516" width="19.7109375" style="1" customWidth="1"/>
    <col min="517" max="517" width="6.85546875" style="1" customWidth="1"/>
    <col min="518" max="518" width="13.140625" style="1" customWidth="1"/>
    <col min="519" max="519" width="12.42578125" style="1" customWidth="1"/>
    <col min="520" max="520" width="13.5703125" style="1" customWidth="1"/>
    <col min="521" max="521" width="11.42578125" style="1" customWidth="1"/>
    <col min="522" max="522" width="7" style="1" customWidth="1"/>
    <col min="523" max="527" width="10.7109375" style="1" customWidth="1"/>
    <col min="528" max="768" width="9.140625" style="1"/>
    <col min="769" max="769" width="0" style="1" hidden="1" customWidth="1"/>
    <col min="770" max="770" width="7.140625" style="1" customWidth="1"/>
    <col min="771" max="771" width="9.140625" style="1"/>
    <col min="772" max="772" width="19.7109375" style="1" customWidth="1"/>
    <col min="773" max="773" width="6.85546875" style="1" customWidth="1"/>
    <col min="774" max="774" width="13.140625" style="1" customWidth="1"/>
    <col min="775" max="775" width="12.42578125" style="1" customWidth="1"/>
    <col min="776" max="776" width="13.5703125" style="1" customWidth="1"/>
    <col min="777" max="777" width="11.42578125" style="1" customWidth="1"/>
    <col min="778" max="778" width="7" style="1" customWidth="1"/>
    <col min="779" max="783" width="10.7109375" style="1" customWidth="1"/>
    <col min="784" max="1024" width="9.140625" style="1"/>
    <col min="1025" max="1025" width="0" style="1" hidden="1" customWidth="1"/>
    <col min="1026" max="1026" width="7.140625" style="1" customWidth="1"/>
    <col min="1027" max="1027" width="9.140625" style="1"/>
    <col min="1028" max="1028" width="19.7109375" style="1" customWidth="1"/>
    <col min="1029" max="1029" width="6.85546875" style="1" customWidth="1"/>
    <col min="1030" max="1030" width="13.140625" style="1" customWidth="1"/>
    <col min="1031" max="1031" width="12.42578125" style="1" customWidth="1"/>
    <col min="1032" max="1032" width="13.5703125" style="1" customWidth="1"/>
    <col min="1033" max="1033" width="11.42578125" style="1" customWidth="1"/>
    <col min="1034" max="1034" width="7" style="1" customWidth="1"/>
    <col min="1035" max="1039" width="10.7109375" style="1" customWidth="1"/>
    <col min="1040" max="1280" width="9.140625" style="1"/>
    <col min="1281" max="1281" width="0" style="1" hidden="1" customWidth="1"/>
    <col min="1282" max="1282" width="7.140625" style="1" customWidth="1"/>
    <col min="1283" max="1283" width="9.140625" style="1"/>
    <col min="1284" max="1284" width="19.7109375" style="1" customWidth="1"/>
    <col min="1285" max="1285" width="6.85546875" style="1" customWidth="1"/>
    <col min="1286" max="1286" width="13.140625" style="1" customWidth="1"/>
    <col min="1287" max="1287" width="12.42578125" style="1" customWidth="1"/>
    <col min="1288" max="1288" width="13.5703125" style="1" customWidth="1"/>
    <col min="1289" max="1289" width="11.42578125" style="1" customWidth="1"/>
    <col min="1290" max="1290" width="7" style="1" customWidth="1"/>
    <col min="1291" max="1295" width="10.7109375" style="1" customWidth="1"/>
    <col min="1296" max="1536" width="9.140625" style="1"/>
    <col min="1537" max="1537" width="0" style="1" hidden="1" customWidth="1"/>
    <col min="1538" max="1538" width="7.140625" style="1" customWidth="1"/>
    <col min="1539" max="1539" width="9.140625" style="1"/>
    <col min="1540" max="1540" width="19.7109375" style="1" customWidth="1"/>
    <col min="1541" max="1541" width="6.85546875" style="1" customWidth="1"/>
    <col min="1542" max="1542" width="13.140625" style="1" customWidth="1"/>
    <col min="1543" max="1543" width="12.42578125" style="1" customWidth="1"/>
    <col min="1544" max="1544" width="13.5703125" style="1" customWidth="1"/>
    <col min="1545" max="1545" width="11.42578125" style="1" customWidth="1"/>
    <col min="1546" max="1546" width="7" style="1" customWidth="1"/>
    <col min="1547" max="1551" width="10.7109375" style="1" customWidth="1"/>
    <col min="1552" max="1792" width="9.140625" style="1"/>
    <col min="1793" max="1793" width="0" style="1" hidden="1" customWidth="1"/>
    <col min="1794" max="1794" width="7.140625" style="1" customWidth="1"/>
    <col min="1795" max="1795" width="9.140625" style="1"/>
    <col min="1796" max="1796" width="19.7109375" style="1" customWidth="1"/>
    <col min="1797" max="1797" width="6.85546875" style="1" customWidth="1"/>
    <col min="1798" max="1798" width="13.140625" style="1" customWidth="1"/>
    <col min="1799" max="1799" width="12.42578125" style="1" customWidth="1"/>
    <col min="1800" max="1800" width="13.5703125" style="1" customWidth="1"/>
    <col min="1801" max="1801" width="11.42578125" style="1" customWidth="1"/>
    <col min="1802" max="1802" width="7" style="1" customWidth="1"/>
    <col min="1803" max="1807" width="10.7109375" style="1" customWidth="1"/>
    <col min="1808" max="2048" width="9.140625" style="1"/>
    <col min="2049" max="2049" width="0" style="1" hidden="1" customWidth="1"/>
    <col min="2050" max="2050" width="7.140625" style="1" customWidth="1"/>
    <col min="2051" max="2051" width="9.140625" style="1"/>
    <col min="2052" max="2052" width="19.7109375" style="1" customWidth="1"/>
    <col min="2053" max="2053" width="6.85546875" style="1" customWidth="1"/>
    <col min="2054" max="2054" width="13.140625" style="1" customWidth="1"/>
    <col min="2055" max="2055" width="12.42578125" style="1" customWidth="1"/>
    <col min="2056" max="2056" width="13.5703125" style="1" customWidth="1"/>
    <col min="2057" max="2057" width="11.42578125" style="1" customWidth="1"/>
    <col min="2058" max="2058" width="7" style="1" customWidth="1"/>
    <col min="2059" max="2063" width="10.7109375" style="1" customWidth="1"/>
    <col min="2064" max="2304" width="9.140625" style="1"/>
    <col min="2305" max="2305" width="0" style="1" hidden="1" customWidth="1"/>
    <col min="2306" max="2306" width="7.140625" style="1" customWidth="1"/>
    <col min="2307" max="2307" width="9.140625" style="1"/>
    <col min="2308" max="2308" width="19.7109375" style="1" customWidth="1"/>
    <col min="2309" max="2309" width="6.85546875" style="1" customWidth="1"/>
    <col min="2310" max="2310" width="13.140625" style="1" customWidth="1"/>
    <col min="2311" max="2311" width="12.42578125" style="1" customWidth="1"/>
    <col min="2312" max="2312" width="13.5703125" style="1" customWidth="1"/>
    <col min="2313" max="2313" width="11.42578125" style="1" customWidth="1"/>
    <col min="2314" max="2314" width="7" style="1" customWidth="1"/>
    <col min="2315" max="2319" width="10.7109375" style="1" customWidth="1"/>
    <col min="2320" max="2560" width="9.140625" style="1"/>
    <col min="2561" max="2561" width="0" style="1" hidden="1" customWidth="1"/>
    <col min="2562" max="2562" width="7.140625" style="1" customWidth="1"/>
    <col min="2563" max="2563" width="9.140625" style="1"/>
    <col min="2564" max="2564" width="19.7109375" style="1" customWidth="1"/>
    <col min="2565" max="2565" width="6.85546875" style="1" customWidth="1"/>
    <col min="2566" max="2566" width="13.140625" style="1" customWidth="1"/>
    <col min="2567" max="2567" width="12.42578125" style="1" customWidth="1"/>
    <col min="2568" max="2568" width="13.5703125" style="1" customWidth="1"/>
    <col min="2569" max="2569" width="11.42578125" style="1" customWidth="1"/>
    <col min="2570" max="2570" width="7" style="1" customWidth="1"/>
    <col min="2571" max="2575" width="10.7109375" style="1" customWidth="1"/>
    <col min="2576" max="2816" width="9.140625" style="1"/>
    <col min="2817" max="2817" width="0" style="1" hidden="1" customWidth="1"/>
    <col min="2818" max="2818" width="7.140625" style="1" customWidth="1"/>
    <col min="2819" max="2819" width="9.140625" style="1"/>
    <col min="2820" max="2820" width="19.7109375" style="1" customWidth="1"/>
    <col min="2821" max="2821" width="6.85546875" style="1" customWidth="1"/>
    <col min="2822" max="2822" width="13.140625" style="1" customWidth="1"/>
    <col min="2823" max="2823" width="12.42578125" style="1" customWidth="1"/>
    <col min="2824" max="2824" width="13.5703125" style="1" customWidth="1"/>
    <col min="2825" max="2825" width="11.42578125" style="1" customWidth="1"/>
    <col min="2826" max="2826" width="7" style="1" customWidth="1"/>
    <col min="2827" max="2831" width="10.7109375" style="1" customWidth="1"/>
    <col min="2832" max="3072" width="9.140625" style="1"/>
    <col min="3073" max="3073" width="0" style="1" hidden="1" customWidth="1"/>
    <col min="3074" max="3074" width="7.140625" style="1" customWidth="1"/>
    <col min="3075" max="3075" width="9.140625" style="1"/>
    <col min="3076" max="3076" width="19.7109375" style="1" customWidth="1"/>
    <col min="3077" max="3077" width="6.85546875" style="1" customWidth="1"/>
    <col min="3078" max="3078" width="13.140625" style="1" customWidth="1"/>
    <col min="3079" max="3079" width="12.42578125" style="1" customWidth="1"/>
    <col min="3080" max="3080" width="13.5703125" style="1" customWidth="1"/>
    <col min="3081" max="3081" width="11.42578125" style="1" customWidth="1"/>
    <col min="3082" max="3082" width="7" style="1" customWidth="1"/>
    <col min="3083" max="3087" width="10.7109375" style="1" customWidth="1"/>
    <col min="3088" max="3328" width="9.140625" style="1"/>
    <col min="3329" max="3329" width="0" style="1" hidden="1" customWidth="1"/>
    <col min="3330" max="3330" width="7.140625" style="1" customWidth="1"/>
    <col min="3331" max="3331" width="9.140625" style="1"/>
    <col min="3332" max="3332" width="19.7109375" style="1" customWidth="1"/>
    <col min="3333" max="3333" width="6.85546875" style="1" customWidth="1"/>
    <col min="3334" max="3334" width="13.140625" style="1" customWidth="1"/>
    <col min="3335" max="3335" width="12.42578125" style="1" customWidth="1"/>
    <col min="3336" max="3336" width="13.5703125" style="1" customWidth="1"/>
    <col min="3337" max="3337" width="11.42578125" style="1" customWidth="1"/>
    <col min="3338" max="3338" width="7" style="1" customWidth="1"/>
    <col min="3339" max="3343" width="10.7109375" style="1" customWidth="1"/>
    <col min="3344" max="3584" width="9.140625" style="1"/>
    <col min="3585" max="3585" width="0" style="1" hidden="1" customWidth="1"/>
    <col min="3586" max="3586" width="7.140625" style="1" customWidth="1"/>
    <col min="3587" max="3587" width="9.140625" style="1"/>
    <col min="3588" max="3588" width="19.7109375" style="1" customWidth="1"/>
    <col min="3589" max="3589" width="6.85546875" style="1" customWidth="1"/>
    <col min="3590" max="3590" width="13.140625" style="1" customWidth="1"/>
    <col min="3591" max="3591" width="12.42578125" style="1" customWidth="1"/>
    <col min="3592" max="3592" width="13.5703125" style="1" customWidth="1"/>
    <col min="3593" max="3593" width="11.42578125" style="1" customWidth="1"/>
    <col min="3594" max="3594" width="7" style="1" customWidth="1"/>
    <col min="3595" max="3599" width="10.7109375" style="1" customWidth="1"/>
    <col min="3600" max="3840" width="9.140625" style="1"/>
    <col min="3841" max="3841" width="0" style="1" hidden="1" customWidth="1"/>
    <col min="3842" max="3842" width="7.140625" style="1" customWidth="1"/>
    <col min="3843" max="3843" width="9.140625" style="1"/>
    <col min="3844" max="3844" width="19.7109375" style="1" customWidth="1"/>
    <col min="3845" max="3845" width="6.85546875" style="1" customWidth="1"/>
    <col min="3846" max="3846" width="13.140625" style="1" customWidth="1"/>
    <col min="3847" max="3847" width="12.42578125" style="1" customWidth="1"/>
    <col min="3848" max="3848" width="13.5703125" style="1" customWidth="1"/>
    <col min="3849" max="3849" width="11.42578125" style="1" customWidth="1"/>
    <col min="3850" max="3850" width="7" style="1" customWidth="1"/>
    <col min="3851" max="3855" width="10.7109375" style="1" customWidth="1"/>
    <col min="3856" max="4096" width="9.140625" style="1"/>
    <col min="4097" max="4097" width="0" style="1" hidden="1" customWidth="1"/>
    <col min="4098" max="4098" width="7.140625" style="1" customWidth="1"/>
    <col min="4099" max="4099" width="9.140625" style="1"/>
    <col min="4100" max="4100" width="19.7109375" style="1" customWidth="1"/>
    <col min="4101" max="4101" width="6.85546875" style="1" customWidth="1"/>
    <col min="4102" max="4102" width="13.140625" style="1" customWidth="1"/>
    <col min="4103" max="4103" width="12.42578125" style="1" customWidth="1"/>
    <col min="4104" max="4104" width="13.5703125" style="1" customWidth="1"/>
    <col min="4105" max="4105" width="11.42578125" style="1" customWidth="1"/>
    <col min="4106" max="4106" width="7" style="1" customWidth="1"/>
    <col min="4107" max="4111" width="10.7109375" style="1" customWidth="1"/>
    <col min="4112" max="4352" width="9.140625" style="1"/>
    <col min="4353" max="4353" width="0" style="1" hidden="1" customWidth="1"/>
    <col min="4354" max="4354" width="7.140625" style="1" customWidth="1"/>
    <col min="4355" max="4355" width="9.140625" style="1"/>
    <col min="4356" max="4356" width="19.7109375" style="1" customWidth="1"/>
    <col min="4357" max="4357" width="6.85546875" style="1" customWidth="1"/>
    <col min="4358" max="4358" width="13.140625" style="1" customWidth="1"/>
    <col min="4359" max="4359" width="12.42578125" style="1" customWidth="1"/>
    <col min="4360" max="4360" width="13.5703125" style="1" customWidth="1"/>
    <col min="4361" max="4361" width="11.42578125" style="1" customWidth="1"/>
    <col min="4362" max="4362" width="7" style="1" customWidth="1"/>
    <col min="4363" max="4367" width="10.7109375" style="1" customWidth="1"/>
    <col min="4368" max="4608" width="9.140625" style="1"/>
    <col min="4609" max="4609" width="0" style="1" hidden="1" customWidth="1"/>
    <col min="4610" max="4610" width="7.140625" style="1" customWidth="1"/>
    <col min="4611" max="4611" width="9.140625" style="1"/>
    <col min="4612" max="4612" width="19.7109375" style="1" customWidth="1"/>
    <col min="4613" max="4613" width="6.85546875" style="1" customWidth="1"/>
    <col min="4614" max="4614" width="13.140625" style="1" customWidth="1"/>
    <col min="4615" max="4615" width="12.42578125" style="1" customWidth="1"/>
    <col min="4616" max="4616" width="13.5703125" style="1" customWidth="1"/>
    <col min="4617" max="4617" width="11.42578125" style="1" customWidth="1"/>
    <col min="4618" max="4618" width="7" style="1" customWidth="1"/>
    <col min="4619" max="4623" width="10.7109375" style="1" customWidth="1"/>
    <col min="4624" max="4864" width="9.140625" style="1"/>
    <col min="4865" max="4865" width="0" style="1" hidden="1" customWidth="1"/>
    <col min="4866" max="4866" width="7.140625" style="1" customWidth="1"/>
    <col min="4867" max="4867" width="9.140625" style="1"/>
    <col min="4868" max="4868" width="19.7109375" style="1" customWidth="1"/>
    <col min="4869" max="4869" width="6.85546875" style="1" customWidth="1"/>
    <col min="4870" max="4870" width="13.140625" style="1" customWidth="1"/>
    <col min="4871" max="4871" width="12.42578125" style="1" customWidth="1"/>
    <col min="4872" max="4872" width="13.5703125" style="1" customWidth="1"/>
    <col min="4873" max="4873" width="11.42578125" style="1" customWidth="1"/>
    <col min="4874" max="4874" width="7" style="1" customWidth="1"/>
    <col min="4875" max="4879" width="10.7109375" style="1" customWidth="1"/>
    <col min="4880" max="5120" width="9.140625" style="1"/>
    <col min="5121" max="5121" width="0" style="1" hidden="1" customWidth="1"/>
    <col min="5122" max="5122" width="7.140625" style="1" customWidth="1"/>
    <col min="5123" max="5123" width="9.140625" style="1"/>
    <col min="5124" max="5124" width="19.7109375" style="1" customWidth="1"/>
    <col min="5125" max="5125" width="6.85546875" style="1" customWidth="1"/>
    <col min="5126" max="5126" width="13.140625" style="1" customWidth="1"/>
    <col min="5127" max="5127" width="12.42578125" style="1" customWidth="1"/>
    <col min="5128" max="5128" width="13.5703125" style="1" customWidth="1"/>
    <col min="5129" max="5129" width="11.42578125" style="1" customWidth="1"/>
    <col min="5130" max="5130" width="7" style="1" customWidth="1"/>
    <col min="5131" max="5135" width="10.7109375" style="1" customWidth="1"/>
    <col min="5136" max="5376" width="9.140625" style="1"/>
    <col min="5377" max="5377" width="0" style="1" hidden="1" customWidth="1"/>
    <col min="5378" max="5378" width="7.140625" style="1" customWidth="1"/>
    <col min="5379" max="5379" width="9.140625" style="1"/>
    <col min="5380" max="5380" width="19.7109375" style="1" customWidth="1"/>
    <col min="5381" max="5381" width="6.85546875" style="1" customWidth="1"/>
    <col min="5382" max="5382" width="13.140625" style="1" customWidth="1"/>
    <col min="5383" max="5383" width="12.42578125" style="1" customWidth="1"/>
    <col min="5384" max="5384" width="13.5703125" style="1" customWidth="1"/>
    <col min="5385" max="5385" width="11.42578125" style="1" customWidth="1"/>
    <col min="5386" max="5386" width="7" style="1" customWidth="1"/>
    <col min="5387" max="5391" width="10.7109375" style="1" customWidth="1"/>
    <col min="5392" max="5632" width="9.140625" style="1"/>
    <col min="5633" max="5633" width="0" style="1" hidden="1" customWidth="1"/>
    <col min="5634" max="5634" width="7.140625" style="1" customWidth="1"/>
    <col min="5635" max="5635" width="9.140625" style="1"/>
    <col min="5636" max="5636" width="19.7109375" style="1" customWidth="1"/>
    <col min="5637" max="5637" width="6.85546875" style="1" customWidth="1"/>
    <col min="5638" max="5638" width="13.140625" style="1" customWidth="1"/>
    <col min="5639" max="5639" width="12.42578125" style="1" customWidth="1"/>
    <col min="5640" max="5640" width="13.5703125" style="1" customWidth="1"/>
    <col min="5641" max="5641" width="11.42578125" style="1" customWidth="1"/>
    <col min="5642" max="5642" width="7" style="1" customWidth="1"/>
    <col min="5643" max="5647" width="10.7109375" style="1" customWidth="1"/>
    <col min="5648" max="5888" width="9.140625" style="1"/>
    <col min="5889" max="5889" width="0" style="1" hidden="1" customWidth="1"/>
    <col min="5890" max="5890" width="7.140625" style="1" customWidth="1"/>
    <col min="5891" max="5891" width="9.140625" style="1"/>
    <col min="5892" max="5892" width="19.7109375" style="1" customWidth="1"/>
    <col min="5893" max="5893" width="6.85546875" style="1" customWidth="1"/>
    <col min="5894" max="5894" width="13.140625" style="1" customWidth="1"/>
    <col min="5895" max="5895" width="12.42578125" style="1" customWidth="1"/>
    <col min="5896" max="5896" width="13.5703125" style="1" customWidth="1"/>
    <col min="5897" max="5897" width="11.42578125" style="1" customWidth="1"/>
    <col min="5898" max="5898" width="7" style="1" customWidth="1"/>
    <col min="5899" max="5903" width="10.7109375" style="1" customWidth="1"/>
    <col min="5904" max="6144" width="9.140625" style="1"/>
    <col min="6145" max="6145" width="0" style="1" hidden="1" customWidth="1"/>
    <col min="6146" max="6146" width="7.140625" style="1" customWidth="1"/>
    <col min="6147" max="6147" width="9.140625" style="1"/>
    <col min="6148" max="6148" width="19.7109375" style="1" customWidth="1"/>
    <col min="6149" max="6149" width="6.85546875" style="1" customWidth="1"/>
    <col min="6150" max="6150" width="13.140625" style="1" customWidth="1"/>
    <col min="6151" max="6151" width="12.42578125" style="1" customWidth="1"/>
    <col min="6152" max="6152" width="13.5703125" style="1" customWidth="1"/>
    <col min="6153" max="6153" width="11.42578125" style="1" customWidth="1"/>
    <col min="6154" max="6154" width="7" style="1" customWidth="1"/>
    <col min="6155" max="6159" width="10.7109375" style="1" customWidth="1"/>
    <col min="6160" max="6400" width="9.140625" style="1"/>
    <col min="6401" max="6401" width="0" style="1" hidden="1" customWidth="1"/>
    <col min="6402" max="6402" width="7.140625" style="1" customWidth="1"/>
    <col min="6403" max="6403" width="9.140625" style="1"/>
    <col min="6404" max="6404" width="19.7109375" style="1" customWidth="1"/>
    <col min="6405" max="6405" width="6.85546875" style="1" customWidth="1"/>
    <col min="6406" max="6406" width="13.140625" style="1" customWidth="1"/>
    <col min="6407" max="6407" width="12.42578125" style="1" customWidth="1"/>
    <col min="6408" max="6408" width="13.5703125" style="1" customWidth="1"/>
    <col min="6409" max="6409" width="11.42578125" style="1" customWidth="1"/>
    <col min="6410" max="6410" width="7" style="1" customWidth="1"/>
    <col min="6411" max="6415" width="10.7109375" style="1" customWidth="1"/>
    <col min="6416" max="6656" width="9.140625" style="1"/>
    <col min="6657" max="6657" width="0" style="1" hidden="1" customWidth="1"/>
    <col min="6658" max="6658" width="7.140625" style="1" customWidth="1"/>
    <col min="6659" max="6659" width="9.140625" style="1"/>
    <col min="6660" max="6660" width="19.7109375" style="1" customWidth="1"/>
    <col min="6661" max="6661" width="6.85546875" style="1" customWidth="1"/>
    <col min="6662" max="6662" width="13.140625" style="1" customWidth="1"/>
    <col min="6663" max="6663" width="12.42578125" style="1" customWidth="1"/>
    <col min="6664" max="6664" width="13.5703125" style="1" customWidth="1"/>
    <col min="6665" max="6665" width="11.42578125" style="1" customWidth="1"/>
    <col min="6666" max="6666" width="7" style="1" customWidth="1"/>
    <col min="6667" max="6671" width="10.7109375" style="1" customWidth="1"/>
    <col min="6672" max="6912" width="9.140625" style="1"/>
    <col min="6913" max="6913" width="0" style="1" hidden="1" customWidth="1"/>
    <col min="6914" max="6914" width="7.140625" style="1" customWidth="1"/>
    <col min="6915" max="6915" width="9.140625" style="1"/>
    <col min="6916" max="6916" width="19.7109375" style="1" customWidth="1"/>
    <col min="6917" max="6917" width="6.85546875" style="1" customWidth="1"/>
    <col min="6918" max="6918" width="13.140625" style="1" customWidth="1"/>
    <col min="6919" max="6919" width="12.42578125" style="1" customWidth="1"/>
    <col min="6920" max="6920" width="13.5703125" style="1" customWidth="1"/>
    <col min="6921" max="6921" width="11.42578125" style="1" customWidth="1"/>
    <col min="6922" max="6922" width="7" style="1" customWidth="1"/>
    <col min="6923" max="6927" width="10.7109375" style="1" customWidth="1"/>
    <col min="6928" max="7168" width="9.140625" style="1"/>
    <col min="7169" max="7169" width="0" style="1" hidden="1" customWidth="1"/>
    <col min="7170" max="7170" width="7.140625" style="1" customWidth="1"/>
    <col min="7171" max="7171" width="9.140625" style="1"/>
    <col min="7172" max="7172" width="19.7109375" style="1" customWidth="1"/>
    <col min="7173" max="7173" width="6.85546875" style="1" customWidth="1"/>
    <col min="7174" max="7174" width="13.140625" style="1" customWidth="1"/>
    <col min="7175" max="7175" width="12.42578125" style="1" customWidth="1"/>
    <col min="7176" max="7176" width="13.5703125" style="1" customWidth="1"/>
    <col min="7177" max="7177" width="11.42578125" style="1" customWidth="1"/>
    <col min="7178" max="7178" width="7" style="1" customWidth="1"/>
    <col min="7179" max="7183" width="10.7109375" style="1" customWidth="1"/>
    <col min="7184" max="7424" width="9.140625" style="1"/>
    <col min="7425" max="7425" width="0" style="1" hidden="1" customWidth="1"/>
    <col min="7426" max="7426" width="7.140625" style="1" customWidth="1"/>
    <col min="7427" max="7427" width="9.140625" style="1"/>
    <col min="7428" max="7428" width="19.7109375" style="1" customWidth="1"/>
    <col min="7429" max="7429" width="6.85546875" style="1" customWidth="1"/>
    <col min="7430" max="7430" width="13.140625" style="1" customWidth="1"/>
    <col min="7431" max="7431" width="12.42578125" style="1" customWidth="1"/>
    <col min="7432" max="7432" width="13.5703125" style="1" customWidth="1"/>
    <col min="7433" max="7433" width="11.42578125" style="1" customWidth="1"/>
    <col min="7434" max="7434" width="7" style="1" customWidth="1"/>
    <col min="7435" max="7439" width="10.7109375" style="1" customWidth="1"/>
    <col min="7440" max="7680" width="9.140625" style="1"/>
    <col min="7681" max="7681" width="0" style="1" hidden="1" customWidth="1"/>
    <col min="7682" max="7682" width="7.140625" style="1" customWidth="1"/>
    <col min="7683" max="7683" width="9.140625" style="1"/>
    <col min="7684" max="7684" width="19.7109375" style="1" customWidth="1"/>
    <col min="7685" max="7685" width="6.85546875" style="1" customWidth="1"/>
    <col min="7686" max="7686" width="13.140625" style="1" customWidth="1"/>
    <col min="7687" max="7687" width="12.42578125" style="1" customWidth="1"/>
    <col min="7688" max="7688" width="13.5703125" style="1" customWidth="1"/>
    <col min="7689" max="7689" width="11.42578125" style="1" customWidth="1"/>
    <col min="7690" max="7690" width="7" style="1" customWidth="1"/>
    <col min="7691" max="7695" width="10.7109375" style="1" customWidth="1"/>
    <col min="7696" max="7936" width="9.140625" style="1"/>
    <col min="7937" max="7937" width="0" style="1" hidden="1" customWidth="1"/>
    <col min="7938" max="7938" width="7.140625" style="1" customWidth="1"/>
    <col min="7939" max="7939" width="9.140625" style="1"/>
    <col min="7940" max="7940" width="19.7109375" style="1" customWidth="1"/>
    <col min="7941" max="7941" width="6.85546875" style="1" customWidth="1"/>
    <col min="7942" max="7942" width="13.140625" style="1" customWidth="1"/>
    <col min="7943" max="7943" width="12.42578125" style="1" customWidth="1"/>
    <col min="7944" max="7944" width="13.5703125" style="1" customWidth="1"/>
    <col min="7945" max="7945" width="11.42578125" style="1" customWidth="1"/>
    <col min="7946" max="7946" width="7" style="1" customWidth="1"/>
    <col min="7947" max="7951" width="10.7109375" style="1" customWidth="1"/>
    <col min="7952" max="8192" width="9.140625" style="1"/>
    <col min="8193" max="8193" width="0" style="1" hidden="1" customWidth="1"/>
    <col min="8194" max="8194" width="7.140625" style="1" customWidth="1"/>
    <col min="8195" max="8195" width="9.140625" style="1"/>
    <col min="8196" max="8196" width="19.7109375" style="1" customWidth="1"/>
    <col min="8197" max="8197" width="6.85546875" style="1" customWidth="1"/>
    <col min="8198" max="8198" width="13.140625" style="1" customWidth="1"/>
    <col min="8199" max="8199" width="12.42578125" style="1" customWidth="1"/>
    <col min="8200" max="8200" width="13.5703125" style="1" customWidth="1"/>
    <col min="8201" max="8201" width="11.42578125" style="1" customWidth="1"/>
    <col min="8202" max="8202" width="7" style="1" customWidth="1"/>
    <col min="8203" max="8207" width="10.7109375" style="1" customWidth="1"/>
    <col min="8208" max="8448" width="9.140625" style="1"/>
    <col min="8449" max="8449" width="0" style="1" hidden="1" customWidth="1"/>
    <col min="8450" max="8450" width="7.140625" style="1" customWidth="1"/>
    <col min="8451" max="8451" width="9.140625" style="1"/>
    <col min="8452" max="8452" width="19.7109375" style="1" customWidth="1"/>
    <col min="8453" max="8453" width="6.85546875" style="1" customWidth="1"/>
    <col min="8454" max="8454" width="13.140625" style="1" customWidth="1"/>
    <col min="8455" max="8455" width="12.42578125" style="1" customWidth="1"/>
    <col min="8456" max="8456" width="13.5703125" style="1" customWidth="1"/>
    <col min="8457" max="8457" width="11.42578125" style="1" customWidth="1"/>
    <col min="8458" max="8458" width="7" style="1" customWidth="1"/>
    <col min="8459" max="8463" width="10.7109375" style="1" customWidth="1"/>
    <col min="8464" max="8704" width="9.140625" style="1"/>
    <col min="8705" max="8705" width="0" style="1" hidden="1" customWidth="1"/>
    <col min="8706" max="8706" width="7.140625" style="1" customWidth="1"/>
    <col min="8707" max="8707" width="9.140625" style="1"/>
    <col min="8708" max="8708" width="19.7109375" style="1" customWidth="1"/>
    <col min="8709" max="8709" width="6.85546875" style="1" customWidth="1"/>
    <col min="8710" max="8710" width="13.140625" style="1" customWidth="1"/>
    <col min="8711" max="8711" width="12.42578125" style="1" customWidth="1"/>
    <col min="8712" max="8712" width="13.5703125" style="1" customWidth="1"/>
    <col min="8713" max="8713" width="11.42578125" style="1" customWidth="1"/>
    <col min="8714" max="8714" width="7" style="1" customWidth="1"/>
    <col min="8715" max="8719" width="10.7109375" style="1" customWidth="1"/>
    <col min="8720" max="8960" width="9.140625" style="1"/>
    <col min="8961" max="8961" width="0" style="1" hidden="1" customWidth="1"/>
    <col min="8962" max="8962" width="7.140625" style="1" customWidth="1"/>
    <col min="8963" max="8963" width="9.140625" style="1"/>
    <col min="8964" max="8964" width="19.7109375" style="1" customWidth="1"/>
    <col min="8965" max="8965" width="6.85546875" style="1" customWidth="1"/>
    <col min="8966" max="8966" width="13.140625" style="1" customWidth="1"/>
    <col min="8967" max="8967" width="12.42578125" style="1" customWidth="1"/>
    <col min="8968" max="8968" width="13.5703125" style="1" customWidth="1"/>
    <col min="8969" max="8969" width="11.42578125" style="1" customWidth="1"/>
    <col min="8970" max="8970" width="7" style="1" customWidth="1"/>
    <col min="8971" max="8975" width="10.7109375" style="1" customWidth="1"/>
    <col min="8976" max="9216" width="9.140625" style="1"/>
    <col min="9217" max="9217" width="0" style="1" hidden="1" customWidth="1"/>
    <col min="9218" max="9218" width="7.140625" style="1" customWidth="1"/>
    <col min="9219" max="9219" width="9.140625" style="1"/>
    <col min="9220" max="9220" width="19.7109375" style="1" customWidth="1"/>
    <col min="9221" max="9221" width="6.85546875" style="1" customWidth="1"/>
    <col min="9222" max="9222" width="13.140625" style="1" customWidth="1"/>
    <col min="9223" max="9223" width="12.42578125" style="1" customWidth="1"/>
    <col min="9224" max="9224" width="13.5703125" style="1" customWidth="1"/>
    <col min="9225" max="9225" width="11.42578125" style="1" customWidth="1"/>
    <col min="9226" max="9226" width="7" style="1" customWidth="1"/>
    <col min="9227" max="9231" width="10.7109375" style="1" customWidth="1"/>
    <col min="9232" max="9472" width="9.140625" style="1"/>
    <col min="9473" max="9473" width="0" style="1" hidden="1" customWidth="1"/>
    <col min="9474" max="9474" width="7.140625" style="1" customWidth="1"/>
    <col min="9475" max="9475" width="9.140625" style="1"/>
    <col min="9476" max="9476" width="19.7109375" style="1" customWidth="1"/>
    <col min="9477" max="9477" width="6.85546875" style="1" customWidth="1"/>
    <col min="9478" max="9478" width="13.140625" style="1" customWidth="1"/>
    <col min="9479" max="9479" width="12.42578125" style="1" customWidth="1"/>
    <col min="9480" max="9480" width="13.5703125" style="1" customWidth="1"/>
    <col min="9481" max="9481" width="11.42578125" style="1" customWidth="1"/>
    <col min="9482" max="9482" width="7" style="1" customWidth="1"/>
    <col min="9483" max="9487" width="10.7109375" style="1" customWidth="1"/>
    <col min="9488" max="9728" width="9.140625" style="1"/>
    <col min="9729" max="9729" width="0" style="1" hidden="1" customWidth="1"/>
    <col min="9730" max="9730" width="7.140625" style="1" customWidth="1"/>
    <col min="9731" max="9731" width="9.140625" style="1"/>
    <col min="9732" max="9732" width="19.7109375" style="1" customWidth="1"/>
    <col min="9733" max="9733" width="6.85546875" style="1" customWidth="1"/>
    <col min="9734" max="9734" width="13.140625" style="1" customWidth="1"/>
    <col min="9735" max="9735" width="12.42578125" style="1" customWidth="1"/>
    <col min="9736" max="9736" width="13.5703125" style="1" customWidth="1"/>
    <col min="9737" max="9737" width="11.42578125" style="1" customWidth="1"/>
    <col min="9738" max="9738" width="7" style="1" customWidth="1"/>
    <col min="9739" max="9743" width="10.7109375" style="1" customWidth="1"/>
    <col min="9744" max="9984" width="9.140625" style="1"/>
    <col min="9985" max="9985" width="0" style="1" hidden="1" customWidth="1"/>
    <col min="9986" max="9986" width="7.140625" style="1" customWidth="1"/>
    <col min="9987" max="9987" width="9.140625" style="1"/>
    <col min="9988" max="9988" width="19.7109375" style="1" customWidth="1"/>
    <col min="9989" max="9989" width="6.85546875" style="1" customWidth="1"/>
    <col min="9990" max="9990" width="13.140625" style="1" customWidth="1"/>
    <col min="9991" max="9991" width="12.42578125" style="1" customWidth="1"/>
    <col min="9992" max="9992" width="13.5703125" style="1" customWidth="1"/>
    <col min="9993" max="9993" width="11.42578125" style="1" customWidth="1"/>
    <col min="9994" max="9994" width="7" style="1" customWidth="1"/>
    <col min="9995" max="9999" width="10.7109375" style="1" customWidth="1"/>
    <col min="10000" max="10240" width="9.140625" style="1"/>
    <col min="10241" max="10241" width="0" style="1" hidden="1" customWidth="1"/>
    <col min="10242" max="10242" width="7.140625" style="1" customWidth="1"/>
    <col min="10243" max="10243" width="9.140625" style="1"/>
    <col min="10244" max="10244" width="19.7109375" style="1" customWidth="1"/>
    <col min="10245" max="10245" width="6.85546875" style="1" customWidth="1"/>
    <col min="10246" max="10246" width="13.140625" style="1" customWidth="1"/>
    <col min="10247" max="10247" width="12.42578125" style="1" customWidth="1"/>
    <col min="10248" max="10248" width="13.5703125" style="1" customWidth="1"/>
    <col min="10249" max="10249" width="11.42578125" style="1" customWidth="1"/>
    <col min="10250" max="10250" width="7" style="1" customWidth="1"/>
    <col min="10251" max="10255" width="10.7109375" style="1" customWidth="1"/>
    <col min="10256" max="10496" width="9.140625" style="1"/>
    <col min="10497" max="10497" width="0" style="1" hidden="1" customWidth="1"/>
    <col min="10498" max="10498" width="7.140625" style="1" customWidth="1"/>
    <col min="10499" max="10499" width="9.140625" style="1"/>
    <col min="10500" max="10500" width="19.7109375" style="1" customWidth="1"/>
    <col min="10501" max="10501" width="6.85546875" style="1" customWidth="1"/>
    <col min="10502" max="10502" width="13.140625" style="1" customWidth="1"/>
    <col min="10503" max="10503" width="12.42578125" style="1" customWidth="1"/>
    <col min="10504" max="10504" width="13.5703125" style="1" customWidth="1"/>
    <col min="10505" max="10505" width="11.42578125" style="1" customWidth="1"/>
    <col min="10506" max="10506" width="7" style="1" customWidth="1"/>
    <col min="10507" max="10511" width="10.7109375" style="1" customWidth="1"/>
    <col min="10512" max="10752" width="9.140625" style="1"/>
    <col min="10753" max="10753" width="0" style="1" hidden="1" customWidth="1"/>
    <col min="10754" max="10754" width="7.140625" style="1" customWidth="1"/>
    <col min="10755" max="10755" width="9.140625" style="1"/>
    <col min="10756" max="10756" width="19.7109375" style="1" customWidth="1"/>
    <col min="10757" max="10757" width="6.85546875" style="1" customWidth="1"/>
    <col min="10758" max="10758" width="13.140625" style="1" customWidth="1"/>
    <col min="10759" max="10759" width="12.42578125" style="1" customWidth="1"/>
    <col min="10760" max="10760" width="13.5703125" style="1" customWidth="1"/>
    <col min="10761" max="10761" width="11.42578125" style="1" customWidth="1"/>
    <col min="10762" max="10762" width="7" style="1" customWidth="1"/>
    <col min="10763" max="10767" width="10.7109375" style="1" customWidth="1"/>
    <col min="10768" max="11008" width="9.140625" style="1"/>
    <col min="11009" max="11009" width="0" style="1" hidden="1" customWidth="1"/>
    <col min="11010" max="11010" width="7.140625" style="1" customWidth="1"/>
    <col min="11011" max="11011" width="9.140625" style="1"/>
    <col min="11012" max="11012" width="19.7109375" style="1" customWidth="1"/>
    <col min="11013" max="11013" width="6.85546875" style="1" customWidth="1"/>
    <col min="11014" max="11014" width="13.140625" style="1" customWidth="1"/>
    <col min="11015" max="11015" width="12.42578125" style="1" customWidth="1"/>
    <col min="11016" max="11016" width="13.5703125" style="1" customWidth="1"/>
    <col min="11017" max="11017" width="11.42578125" style="1" customWidth="1"/>
    <col min="11018" max="11018" width="7" style="1" customWidth="1"/>
    <col min="11019" max="11023" width="10.7109375" style="1" customWidth="1"/>
    <col min="11024" max="11264" width="9.140625" style="1"/>
    <col min="11265" max="11265" width="0" style="1" hidden="1" customWidth="1"/>
    <col min="11266" max="11266" width="7.140625" style="1" customWidth="1"/>
    <col min="11267" max="11267" width="9.140625" style="1"/>
    <col min="11268" max="11268" width="19.7109375" style="1" customWidth="1"/>
    <col min="11269" max="11269" width="6.85546875" style="1" customWidth="1"/>
    <col min="11270" max="11270" width="13.140625" style="1" customWidth="1"/>
    <col min="11271" max="11271" width="12.42578125" style="1" customWidth="1"/>
    <col min="11272" max="11272" width="13.5703125" style="1" customWidth="1"/>
    <col min="11273" max="11273" width="11.42578125" style="1" customWidth="1"/>
    <col min="11274" max="11274" width="7" style="1" customWidth="1"/>
    <col min="11275" max="11279" width="10.7109375" style="1" customWidth="1"/>
    <col min="11280" max="11520" width="9.140625" style="1"/>
    <col min="11521" max="11521" width="0" style="1" hidden="1" customWidth="1"/>
    <col min="11522" max="11522" width="7.140625" style="1" customWidth="1"/>
    <col min="11523" max="11523" width="9.140625" style="1"/>
    <col min="11524" max="11524" width="19.7109375" style="1" customWidth="1"/>
    <col min="11525" max="11525" width="6.85546875" style="1" customWidth="1"/>
    <col min="11526" max="11526" width="13.140625" style="1" customWidth="1"/>
    <col min="11527" max="11527" width="12.42578125" style="1" customWidth="1"/>
    <col min="11528" max="11528" width="13.5703125" style="1" customWidth="1"/>
    <col min="11529" max="11529" width="11.42578125" style="1" customWidth="1"/>
    <col min="11530" max="11530" width="7" style="1" customWidth="1"/>
    <col min="11531" max="11535" width="10.7109375" style="1" customWidth="1"/>
    <col min="11536" max="11776" width="9.140625" style="1"/>
    <col min="11777" max="11777" width="0" style="1" hidden="1" customWidth="1"/>
    <col min="11778" max="11778" width="7.140625" style="1" customWidth="1"/>
    <col min="11779" max="11779" width="9.140625" style="1"/>
    <col min="11780" max="11780" width="19.7109375" style="1" customWidth="1"/>
    <col min="11781" max="11781" width="6.85546875" style="1" customWidth="1"/>
    <col min="11782" max="11782" width="13.140625" style="1" customWidth="1"/>
    <col min="11783" max="11783" width="12.42578125" style="1" customWidth="1"/>
    <col min="11784" max="11784" width="13.5703125" style="1" customWidth="1"/>
    <col min="11785" max="11785" width="11.42578125" style="1" customWidth="1"/>
    <col min="11786" max="11786" width="7" style="1" customWidth="1"/>
    <col min="11787" max="11791" width="10.7109375" style="1" customWidth="1"/>
    <col min="11792" max="12032" width="9.140625" style="1"/>
    <col min="12033" max="12033" width="0" style="1" hidden="1" customWidth="1"/>
    <col min="12034" max="12034" width="7.140625" style="1" customWidth="1"/>
    <col min="12035" max="12035" width="9.140625" style="1"/>
    <col min="12036" max="12036" width="19.7109375" style="1" customWidth="1"/>
    <col min="12037" max="12037" width="6.85546875" style="1" customWidth="1"/>
    <col min="12038" max="12038" width="13.140625" style="1" customWidth="1"/>
    <col min="12039" max="12039" width="12.42578125" style="1" customWidth="1"/>
    <col min="12040" max="12040" width="13.5703125" style="1" customWidth="1"/>
    <col min="12041" max="12041" width="11.42578125" style="1" customWidth="1"/>
    <col min="12042" max="12042" width="7" style="1" customWidth="1"/>
    <col min="12043" max="12047" width="10.7109375" style="1" customWidth="1"/>
    <col min="12048" max="12288" width="9.140625" style="1"/>
    <col min="12289" max="12289" width="0" style="1" hidden="1" customWidth="1"/>
    <col min="12290" max="12290" width="7.140625" style="1" customWidth="1"/>
    <col min="12291" max="12291" width="9.140625" style="1"/>
    <col min="12292" max="12292" width="19.7109375" style="1" customWidth="1"/>
    <col min="12293" max="12293" width="6.85546875" style="1" customWidth="1"/>
    <col min="12294" max="12294" width="13.140625" style="1" customWidth="1"/>
    <col min="12295" max="12295" width="12.42578125" style="1" customWidth="1"/>
    <col min="12296" max="12296" width="13.5703125" style="1" customWidth="1"/>
    <col min="12297" max="12297" width="11.42578125" style="1" customWidth="1"/>
    <col min="12298" max="12298" width="7" style="1" customWidth="1"/>
    <col min="12299" max="12303" width="10.7109375" style="1" customWidth="1"/>
    <col min="12304" max="12544" width="9.140625" style="1"/>
    <col min="12545" max="12545" width="0" style="1" hidden="1" customWidth="1"/>
    <col min="12546" max="12546" width="7.140625" style="1" customWidth="1"/>
    <col min="12547" max="12547" width="9.140625" style="1"/>
    <col min="12548" max="12548" width="19.7109375" style="1" customWidth="1"/>
    <col min="12549" max="12549" width="6.85546875" style="1" customWidth="1"/>
    <col min="12550" max="12550" width="13.140625" style="1" customWidth="1"/>
    <col min="12551" max="12551" width="12.42578125" style="1" customWidth="1"/>
    <col min="12552" max="12552" width="13.5703125" style="1" customWidth="1"/>
    <col min="12553" max="12553" width="11.42578125" style="1" customWidth="1"/>
    <col min="12554" max="12554" width="7" style="1" customWidth="1"/>
    <col min="12555" max="12559" width="10.7109375" style="1" customWidth="1"/>
    <col min="12560" max="12800" width="9.140625" style="1"/>
    <col min="12801" max="12801" width="0" style="1" hidden="1" customWidth="1"/>
    <col min="12802" max="12802" width="7.140625" style="1" customWidth="1"/>
    <col min="12803" max="12803" width="9.140625" style="1"/>
    <col min="12804" max="12804" width="19.7109375" style="1" customWidth="1"/>
    <col min="12805" max="12805" width="6.85546875" style="1" customWidth="1"/>
    <col min="12806" max="12806" width="13.140625" style="1" customWidth="1"/>
    <col min="12807" max="12807" width="12.42578125" style="1" customWidth="1"/>
    <col min="12808" max="12808" width="13.5703125" style="1" customWidth="1"/>
    <col min="12809" max="12809" width="11.42578125" style="1" customWidth="1"/>
    <col min="12810" max="12810" width="7" style="1" customWidth="1"/>
    <col min="12811" max="12815" width="10.7109375" style="1" customWidth="1"/>
    <col min="12816" max="13056" width="9.140625" style="1"/>
    <col min="13057" max="13057" width="0" style="1" hidden="1" customWidth="1"/>
    <col min="13058" max="13058" width="7.140625" style="1" customWidth="1"/>
    <col min="13059" max="13059" width="9.140625" style="1"/>
    <col min="13060" max="13060" width="19.7109375" style="1" customWidth="1"/>
    <col min="13061" max="13061" width="6.85546875" style="1" customWidth="1"/>
    <col min="13062" max="13062" width="13.140625" style="1" customWidth="1"/>
    <col min="13063" max="13063" width="12.42578125" style="1" customWidth="1"/>
    <col min="13064" max="13064" width="13.5703125" style="1" customWidth="1"/>
    <col min="13065" max="13065" width="11.42578125" style="1" customWidth="1"/>
    <col min="13066" max="13066" width="7" style="1" customWidth="1"/>
    <col min="13067" max="13071" width="10.7109375" style="1" customWidth="1"/>
    <col min="13072" max="13312" width="9.140625" style="1"/>
    <col min="13313" max="13313" width="0" style="1" hidden="1" customWidth="1"/>
    <col min="13314" max="13314" width="7.140625" style="1" customWidth="1"/>
    <col min="13315" max="13315" width="9.140625" style="1"/>
    <col min="13316" max="13316" width="19.7109375" style="1" customWidth="1"/>
    <col min="13317" max="13317" width="6.85546875" style="1" customWidth="1"/>
    <col min="13318" max="13318" width="13.140625" style="1" customWidth="1"/>
    <col min="13319" max="13319" width="12.42578125" style="1" customWidth="1"/>
    <col min="13320" max="13320" width="13.5703125" style="1" customWidth="1"/>
    <col min="13321" max="13321" width="11.42578125" style="1" customWidth="1"/>
    <col min="13322" max="13322" width="7" style="1" customWidth="1"/>
    <col min="13323" max="13327" width="10.7109375" style="1" customWidth="1"/>
    <col min="13328" max="13568" width="9.140625" style="1"/>
    <col min="13569" max="13569" width="0" style="1" hidden="1" customWidth="1"/>
    <col min="13570" max="13570" width="7.140625" style="1" customWidth="1"/>
    <col min="13571" max="13571" width="9.140625" style="1"/>
    <col min="13572" max="13572" width="19.7109375" style="1" customWidth="1"/>
    <col min="13573" max="13573" width="6.85546875" style="1" customWidth="1"/>
    <col min="13574" max="13574" width="13.140625" style="1" customWidth="1"/>
    <col min="13575" max="13575" width="12.42578125" style="1" customWidth="1"/>
    <col min="13576" max="13576" width="13.5703125" style="1" customWidth="1"/>
    <col min="13577" max="13577" width="11.42578125" style="1" customWidth="1"/>
    <col min="13578" max="13578" width="7" style="1" customWidth="1"/>
    <col min="13579" max="13583" width="10.7109375" style="1" customWidth="1"/>
    <col min="13584" max="13824" width="9.140625" style="1"/>
    <col min="13825" max="13825" width="0" style="1" hidden="1" customWidth="1"/>
    <col min="13826" max="13826" width="7.140625" style="1" customWidth="1"/>
    <col min="13827" max="13827" width="9.140625" style="1"/>
    <col min="13828" max="13828" width="19.7109375" style="1" customWidth="1"/>
    <col min="13829" max="13829" width="6.85546875" style="1" customWidth="1"/>
    <col min="13830" max="13830" width="13.140625" style="1" customWidth="1"/>
    <col min="13831" max="13831" width="12.42578125" style="1" customWidth="1"/>
    <col min="13832" max="13832" width="13.5703125" style="1" customWidth="1"/>
    <col min="13833" max="13833" width="11.42578125" style="1" customWidth="1"/>
    <col min="13834" max="13834" width="7" style="1" customWidth="1"/>
    <col min="13835" max="13839" width="10.7109375" style="1" customWidth="1"/>
    <col min="13840" max="14080" width="9.140625" style="1"/>
    <col min="14081" max="14081" width="0" style="1" hidden="1" customWidth="1"/>
    <col min="14082" max="14082" width="7.140625" style="1" customWidth="1"/>
    <col min="14083" max="14083" width="9.140625" style="1"/>
    <col min="14084" max="14084" width="19.7109375" style="1" customWidth="1"/>
    <col min="14085" max="14085" width="6.85546875" style="1" customWidth="1"/>
    <col min="14086" max="14086" width="13.140625" style="1" customWidth="1"/>
    <col min="14087" max="14087" width="12.42578125" style="1" customWidth="1"/>
    <col min="14088" max="14088" width="13.5703125" style="1" customWidth="1"/>
    <col min="14089" max="14089" width="11.42578125" style="1" customWidth="1"/>
    <col min="14090" max="14090" width="7" style="1" customWidth="1"/>
    <col min="14091" max="14095" width="10.7109375" style="1" customWidth="1"/>
    <col min="14096" max="14336" width="9.140625" style="1"/>
    <col min="14337" max="14337" width="0" style="1" hidden="1" customWidth="1"/>
    <col min="14338" max="14338" width="7.140625" style="1" customWidth="1"/>
    <col min="14339" max="14339" width="9.140625" style="1"/>
    <col min="14340" max="14340" width="19.7109375" style="1" customWidth="1"/>
    <col min="14341" max="14341" width="6.85546875" style="1" customWidth="1"/>
    <col min="14342" max="14342" width="13.140625" style="1" customWidth="1"/>
    <col min="14343" max="14343" width="12.42578125" style="1" customWidth="1"/>
    <col min="14344" max="14344" width="13.5703125" style="1" customWidth="1"/>
    <col min="14345" max="14345" width="11.42578125" style="1" customWidth="1"/>
    <col min="14346" max="14346" width="7" style="1" customWidth="1"/>
    <col min="14347" max="14351" width="10.7109375" style="1" customWidth="1"/>
    <col min="14352" max="14592" width="9.140625" style="1"/>
    <col min="14593" max="14593" width="0" style="1" hidden="1" customWidth="1"/>
    <col min="14594" max="14594" width="7.140625" style="1" customWidth="1"/>
    <col min="14595" max="14595" width="9.140625" style="1"/>
    <col min="14596" max="14596" width="19.7109375" style="1" customWidth="1"/>
    <col min="14597" max="14597" width="6.85546875" style="1" customWidth="1"/>
    <col min="14598" max="14598" width="13.140625" style="1" customWidth="1"/>
    <col min="14599" max="14599" width="12.42578125" style="1" customWidth="1"/>
    <col min="14600" max="14600" width="13.5703125" style="1" customWidth="1"/>
    <col min="14601" max="14601" width="11.42578125" style="1" customWidth="1"/>
    <col min="14602" max="14602" width="7" style="1" customWidth="1"/>
    <col min="14603" max="14607" width="10.7109375" style="1" customWidth="1"/>
    <col min="14608" max="14848" width="9.140625" style="1"/>
    <col min="14849" max="14849" width="0" style="1" hidden="1" customWidth="1"/>
    <col min="14850" max="14850" width="7.140625" style="1" customWidth="1"/>
    <col min="14851" max="14851" width="9.140625" style="1"/>
    <col min="14852" max="14852" width="19.7109375" style="1" customWidth="1"/>
    <col min="14853" max="14853" width="6.85546875" style="1" customWidth="1"/>
    <col min="14854" max="14854" width="13.140625" style="1" customWidth="1"/>
    <col min="14855" max="14855" width="12.42578125" style="1" customWidth="1"/>
    <col min="14856" max="14856" width="13.5703125" style="1" customWidth="1"/>
    <col min="14857" max="14857" width="11.42578125" style="1" customWidth="1"/>
    <col min="14858" max="14858" width="7" style="1" customWidth="1"/>
    <col min="14859" max="14863" width="10.7109375" style="1" customWidth="1"/>
    <col min="14864" max="15104" width="9.140625" style="1"/>
    <col min="15105" max="15105" width="0" style="1" hidden="1" customWidth="1"/>
    <col min="15106" max="15106" width="7.140625" style="1" customWidth="1"/>
    <col min="15107" max="15107" width="9.140625" style="1"/>
    <col min="15108" max="15108" width="19.7109375" style="1" customWidth="1"/>
    <col min="15109" max="15109" width="6.85546875" style="1" customWidth="1"/>
    <col min="15110" max="15110" width="13.140625" style="1" customWidth="1"/>
    <col min="15111" max="15111" width="12.42578125" style="1" customWidth="1"/>
    <col min="15112" max="15112" width="13.5703125" style="1" customWidth="1"/>
    <col min="15113" max="15113" width="11.42578125" style="1" customWidth="1"/>
    <col min="15114" max="15114" width="7" style="1" customWidth="1"/>
    <col min="15115" max="15119" width="10.7109375" style="1" customWidth="1"/>
    <col min="15120" max="15360" width="9.140625" style="1"/>
    <col min="15361" max="15361" width="0" style="1" hidden="1" customWidth="1"/>
    <col min="15362" max="15362" width="7.140625" style="1" customWidth="1"/>
    <col min="15363" max="15363" width="9.140625" style="1"/>
    <col min="15364" max="15364" width="19.7109375" style="1" customWidth="1"/>
    <col min="15365" max="15365" width="6.85546875" style="1" customWidth="1"/>
    <col min="15366" max="15366" width="13.140625" style="1" customWidth="1"/>
    <col min="15367" max="15367" width="12.42578125" style="1" customWidth="1"/>
    <col min="15368" max="15368" width="13.5703125" style="1" customWidth="1"/>
    <col min="15369" max="15369" width="11.42578125" style="1" customWidth="1"/>
    <col min="15370" max="15370" width="7" style="1" customWidth="1"/>
    <col min="15371" max="15375" width="10.7109375" style="1" customWidth="1"/>
    <col min="15376" max="15616" width="9.140625" style="1"/>
    <col min="15617" max="15617" width="0" style="1" hidden="1" customWidth="1"/>
    <col min="15618" max="15618" width="7.140625" style="1" customWidth="1"/>
    <col min="15619" max="15619" width="9.140625" style="1"/>
    <col min="15620" max="15620" width="19.7109375" style="1" customWidth="1"/>
    <col min="15621" max="15621" width="6.85546875" style="1" customWidth="1"/>
    <col min="15622" max="15622" width="13.140625" style="1" customWidth="1"/>
    <col min="15623" max="15623" width="12.42578125" style="1" customWidth="1"/>
    <col min="15624" max="15624" width="13.5703125" style="1" customWidth="1"/>
    <col min="15625" max="15625" width="11.42578125" style="1" customWidth="1"/>
    <col min="15626" max="15626" width="7" style="1" customWidth="1"/>
    <col min="15627" max="15631" width="10.7109375" style="1" customWidth="1"/>
    <col min="15632" max="15872" width="9.140625" style="1"/>
    <col min="15873" max="15873" width="0" style="1" hidden="1" customWidth="1"/>
    <col min="15874" max="15874" width="7.140625" style="1" customWidth="1"/>
    <col min="15875" max="15875" width="9.140625" style="1"/>
    <col min="15876" max="15876" width="19.7109375" style="1" customWidth="1"/>
    <col min="15877" max="15877" width="6.85546875" style="1" customWidth="1"/>
    <col min="15878" max="15878" width="13.140625" style="1" customWidth="1"/>
    <col min="15879" max="15879" width="12.42578125" style="1" customWidth="1"/>
    <col min="15880" max="15880" width="13.5703125" style="1" customWidth="1"/>
    <col min="15881" max="15881" width="11.42578125" style="1" customWidth="1"/>
    <col min="15882" max="15882" width="7" style="1" customWidth="1"/>
    <col min="15883" max="15887" width="10.7109375" style="1" customWidth="1"/>
    <col min="15888" max="16128" width="9.140625" style="1"/>
    <col min="16129" max="16129" width="0" style="1" hidden="1" customWidth="1"/>
    <col min="16130" max="16130" width="7.140625" style="1" customWidth="1"/>
    <col min="16131" max="16131" width="9.140625" style="1"/>
    <col min="16132" max="16132" width="19.7109375" style="1" customWidth="1"/>
    <col min="16133" max="16133" width="6.85546875" style="1" customWidth="1"/>
    <col min="16134" max="16134" width="13.140625" style="1" customWidth="1"/>
    <col min="16135" max="16135" width="12.42578125" style="1" customWidth="1"/>
    <col min="16136" max="16136" width="13.5703125" style="1" customWidth="1"/>
    <col min="16137" max="16137" width="11.42578125" style="1" customWidth="1"/>
    <col min="16138" max="16138" width="7" style="1" customWidth="1"/>
    <col min="16139" max="16143" width="10.7109375" style="1" customWidth="1"/>
    <col min="16144" max="16384" width="9.140625" style="1"/>
  </cols>
  <sheetData>
    <row r="1" spans="2:15" ht="12" customHeight="1" x14ac:dyDescent="0.2"/>
    <row r="2" spans="2:15" ht="17.25" customHeight="1" x14ac:dyDescent="0.25">
      <c r="B2" s="3"/>
      <c r="C2" s="4" t="s">
        <v>751</v>
      </c>
      <c r="E2" s="5"/>
      <c r="F2" s="4"/>
      <c r="G2" s="6"/>
      <c r="H2" s="7" t="s">
        <v>0</v>
      </c>
      <c r="I2" s="8">
        <f ca="1">TODAY()</f>
        <v>43158</v>
      </c>
      <c r="K2" s="3"/>
    </row>
    <row r="3" spans="2:15" ht="6" customHeight="1" x14ac:dyDescent="0.2">
      <c r="C3" s="9"/>
      <c r="D3" s="10" t="s">
        <v>1</v>
      </c>
    </row>
    <row r="4" spans="2:15" ht="4.5" customHeight="1" x14ac:dyDescent="0.2"/>
    <row r="5" spans="2:15" ht="13.5" customHeight="1" x14ac:dyDescent="0.25">
      <c r="C5" s="11" t="s">
        <v>2</v>
      </c>
      <c r="D5" s="12" t="s">
        <v>103</v>
      </c>
      <c r="E5" s="13" t="s">
        <v>104</v>
      </c>
      <c r="F5" s="14"/>
      <c r="G5" s="15"/>
      <c r="H5" s="14"/>
      <c r="I5" s="15"/>
      <c r="O5" s="8"/>
    </row>
    <row r="7" spans="2:15" x14ac:dyDescent="0.2">
      <c r="C7" s="16" t="s">
        <v>3</v>
      </c>
      <c r="D7" s="17" t="s">
        <v>439</v>
      </c>
      <c r="H7" s="18" t="s">
        <v>4</v>
      </c>
      <c r="I7" s="2">
        <v>287315</v>
      </c>
      <c r="J7" s="17"/>
      <c r="K7" s="17"/>
    </row>
    <row r="8" spans="2:15" x14ac:dyDescent="0.2">
      <c r="D8" s="17"/>
      <c r="H8" s="18" t="s">
        <v>5</v>
      </c>
      <c r="J8" s="17"/>
      <c r="K8" s="17"/>
    </row>
    <row r="9" spans="2:15" x14ac:dyDescent="0.2">
      <c r="C9" s="18"/>
      <c r="D9" s="17"/>
      <c r="H9" s="18"/>
      <c r="J9" s="17"/>
    </row>
    <row r="10" spans="2:15" x14ac:dyDescent="0.2">
      <c r="H10" s="18"/>
      <c r="J10" s="17"/>
    </row>
    <row r="11" spans="2:15" x14ac:dyDescent="0.2">
      <c r="C11" s="16" t="s">
        <v>6</v>
      </c>
      <c r="D11" s="17"/>
      <c r="H11" s="18" t="s">
        <v>4</v>
      </c>
      <c r="J11" s="17"/>
      <c r="K11" s="17"/>
    </row>
    <row r="12" spans="2:15" x14ac:dyDescent="0.2">
      <c r="D12" s="17"/>
      <c r="H12" s="18" t="s">
        <v>5</v>
      </c>
      <c r="J12" s="17"/>
      <c r="K12" s="17"/>
    </row>
    <row r="13" spans="2:15" ht="12" customHeight="1" x14ac:dyDescent="0.2">
      <c r="C13" s="18"/>
      <c r="D13" s="17"/>
      <c r="J13" s="18"/>
    </row>
    <row r="14" spans="2:15" ht="24.75" customHeight="1" x14ac:dyDescent="0.2">
      <c r="C14" s="19" t="s">
        <v>7</v>
      </c>
      <c r="H14" s="19" t="s">
        <v>8</v>
      </c>
      <c r="J14" s="18"/>
    </row>
    <row r="15" spans="2:15" ht="12.75" customHeight="1" x14ac:dyDescent="0.2">
      <c r="J15" s="18"/>
    </row>
    <row r="16" spans="2:15" ht="28.5" customHeight="1" x14ac:dyDescent="0.2">
      <c r="C16" s="19" t="s">
        <v>9</v>
      </c>
      <c r="H16" s="19" t="s">
        <v>9</v>
      </c>
    </row>
    <row r="17" spans="2:12" ht="25.5" customHeight="1" x14ac:dyDescent="0.2"/>
    <row r="18" spans="2:12" ht="13.5" customHeight="1" x14ac:dyDescent="0.2">
      <c r="B18" s="20"/>
      <c r="C18" s="21"/>
      <c r="D18" s="21"/>
      <c r="E18" s="22"/>
      <c r="F18" s="23"/>
      <c r="G18" s="24"/>
      <c r="H18" s="25"/>
      <c r="I18" s="24"/>
      <c r="J18" s="26" t="s">
        <v>10</v>
      </c>
      <c r="K18" s="27"/>
    </row>
    <row r="19" spans="2:12" ht="15" customHeight="1" x14ac:dyDescent="0.2">
      <c r="B19" s="28" t="s">
        <v>11</v>
      </c>
      <c r="C19" s="29"/>
      <c r="D19" s="30">
        <v>15</v>
      </c>
      <c r="E19" s="31" t="s">
        <v>12</v>
      </c>
      <c r="F19" s="32"/>
      <c r="G19" s="33"/>
      <c r="H19" s="33"/>
      <c r="I19" s="297">
        <f>ROUND(G35,0)</f>
        <v>0</v>
      </c>
      <c r="J19" s="298"/>
      <c r="K19" s="34"/>
    </row>
    <row r="20" spans="2:12" x14ac:dyDescent="0.2">
      <c r="B20" s="28" t="s">
        <v>13</v>
      </c>
      <c r="C20" s="29"/>
      <c r="D20" s="30">
        <f>SazbaDPH1</f>
        <v>15</v>
      </c>
      <c r="E20" s="31" t="s">
        <v>12</v>
      </c>
      <c r="F20" s="35"/>
      <c r="G20" s="36"/>
      <c r="H20" s="36"/>
      <c r="I20" s="299">
        <f>ROUND(I19*D20/100,0)</f>
        <v>0</v>
      </c>
      <c r="J20" s="300"/>
      <c r="K20" s="34"/>
    </row>
    <row r="21" spans="2:12" x14ac:dyDescent="0.2">
      <c r="B21" s="28" t="s">
        <v>11</v>
      </c>
      <c r="C21" s="29"/>
      <c r="D21" s="30">
        <v>21</v>
      </c>
      <c r="E21" s="31" t="s">
        <v>12</v>
      </c>
      <c r="F21" s="35"/>
      <c r="G21" s="36"/>
      <c r="H21" s="36"/>
      <c r="I21" s="299">
        <f>ROUND(H35,0)</f>
        <v>0</v>
      </c>
      <c r="J21" s="300"/>
      <c r="K21" s="34"/>
    </row>
    <row r="22" spans="2:12" ht="13.5" thickBot="1" x14ac:dyDescent="0.25">
      <c r="B22" s="28" t="s">
        <v>13</v>
      </c>
      <c r="C22" s="29"/>
      <c r="D22" s="30">
        <f>SazbaDPH2</f>
        <v>21</v>
      </c>
      <c r="E22" s="31" t="s">
        <v>12</v>
      </c>
      <c r="F22" s="37"/>
      <c r="G22" s="38"/>
      <c r="H22" s="38"/>
      <c r="I22" s="301">
        <f>ROUND(I21*D21/100,0)</f>
        <v>0</v>
      </c>
      <c r="J22" s="302"/>
      <c r="K22" s="34"/>
    </row>
    <row r="23" spans="2:12" ht="16.5" thickBot="1" x14ac:dyDescent="0.25">
      <c r="B23" s="39" t="s">
        <v>14</v>
      </c>
      <c r="C23" s="40"/>
      <c r="D23" s="40"/>
      <c r="E23" s="41"/>
      <c r="F23" s="42"/>
      <c r="G23" s="43"/>
      <c r="H23" s="43"/>
      <c r="I23" s="303">
        <f>SUM(I19:I22)</f>
        <v>0</v>
      </c>
      <c r="J23" s="304"/>
      <c r="K23" s="44"/>
    </row>
    <row r="26" spans="2:12" ht="1.5" customHeight="1" x14ac:dyDescent="0.2"/>
    <row r="27" spans="2:12" ht="15.75" customHeight="1" x14ac:dyDescent="0.25">
      <c r="B27" s="13" t="s">
        <v>15</v>
      </c>
      <c r="C27" s="45"/>
      <c r="D27" s="45"/>
      <c r="E27" s="45"/>
      <c r="F27" s="45"/>
      <c r="G27" s="45"/>
      <c r="H27" s="45"/>
      <c r="I27" s="45"/>
      <c r="J27" s="45"/>
      <c r="K27" s="45"/>
      <c r="L27" s="46"/>
    </row>
    <row r="28" spans="2:12" ht="5.25" customHeight="1" x14ac:dyDescent="0.2">
      <c r="L28" s="46"/>
    </row>
    <row r="29" spans="2:12" ht="24" customHeight="1" x14ac:dyDescent="0.2">
      <c r="B29" s="47" t="s">
        <v>16</v>
      </c>
      <c r="C29" s="48"/>
      <c r="D29" s="48"/>
      <c r="E29" s="49"/>
      <c r="F29" s="50" t="s">
        <v>17</v>
      </c>
      <c r="G29" s="51" t="str">
        <f>CONCATENATE("Základ DPH ",SazbaDPH1," %")</f>
        <v>Základ DPH 15 %</v>
      </c>
      <c r="H29" s="50" t="str">
        <f>CONCATENATE("Základ DPH ",SazbaDPH2," %")</f>
        <v>Základ DPH 21 %</v>
      </c>
      <c r="I29" s="50" t="s">
        <v>18</v>
      </c>
      <c r="J29" s="50" t="s">
        <v>12</v>
      </c>
    </row>
    <row r="30" spans="2:12" x14ac:dyDescent="0.2">
      <c r="B30" s="52" t="s">
        <v>106</v>
      </c>
      <c r="C30" s="53" t="s">
        <v>107</v>
      </c>
      <c r="D30" s="54"/>
      <c r="E30" s="55"/>
      <c r="F30" s="56">
        <f>G30+H30+I30</f>
        <v>0</v>
      </c>
      <c r="G30" s="57">
        <v>0</v>
      </c>
      <c r="H30" s="58">
        <v>0</v>
      </c>
      <c r="I30" s="58">
        <f t="shared" ref="I30:I34" si="0">(G30*SazbaDPH1)/100+(H30*SazbaDPH2)/100</f>
        <v>0</v>
      </c>
      <c r="J30" s="59" t="str">
        <f t="shared" ref="J30:J34" si="1">IF(CelkemObjekty=0,"",F30/CelkemObjekty*100)</f>
        <v/>
      </c>
    </row>
    <row r="31" spans="2:12" x14ac:dyDescent="0.2">
      <c r="B31" s="60" t="s">
        <v>441</v>
      </c>
      <c r="C31" s="61" t="s">
        <v>442</v>
      </c>
      <c r="D31" s="62"/>
      <c r="E31" s="63"/>
      <c r="F31" s="64">
        <f t="shared" ref="F31:F34" si="2">G31+H31+I31</f>
        <v>0</v>
      </c>
      <c r="G31" s="65">
        <v>0</v>
      </c>
      <c r="H31" s="66">
        <v>0</v>
      </c>
      <c r="I31" s="66">
        <f t="shared" si="0"/>
        <v>0</v>
      </c>
      <c r="J31" s="59" t="str">
        <f t="shared" si="1"/>
        <v/>
      </c>
    </row>
    <row r="32" spans="2:12" x14ac:dyDescent="0.2">
      <c r="B32" s="60" t="s">
        <v>550</v>
      </c>
      <c r="C32" s="61" t="s">
        <v>551</v>
      </c>
      <c r="D32" s="62"/>
      <c r="E32" s="63"/>
      <c r="F32" s="64">
        <f t="shared" si="2"/>
        <v>0</v>
      </c>
      <c r="G32" s="65">
        <v>0</v>
      </c>
      <c r="H32" s="66">
        <v>0</v>
      </c>
      <c r="I32" s="66">
        <f t="shared" si="0"/>
        <v>0</v>
      </c>
      <c r="J32" s="59" t="str">
        <f t="shared" si="1"/>
        <v/>
      </c>
    </row>
    <row r="33" spans="2:11" x14ac:dyDescent="0.2">
      <c r="B33" s="60" t="s">
        <v>606</v>
      </c>
      <c r="C33" s="61" t="s">
        <v>607</v>
      </c>
      <c r="D33" s="62"/>
      <c r="E33" s="63"/>
      <c r="F33" s="64">
        <f t="shared" si="2"/>
        <v>0</v>
      </c>
      <c r="G33" s="65">
        <v>0</v>
      </c>
      <c r="H33" s="66">
        <v>0</v>
      </c>
      <c r="I33" s="66">
        <f t="shared" si="0"/>
        <v>0</v>
      </c>
      <c r="J33" s="59" t="str">
        <f t="shared" si="1"/>
        <v/>
      </c>
    </row>
    <row r="34" spans="2:11" x14ac:dyDescent="0.2">
      <c r="B34" s="60" t="s">
        <v>740</v>
      </c>
      <c r="C34" s="61" t="s">
        <v>741</v>
      </c>
      <c r="D34" s="62"/>
      <c r="E34" s="63"/>
      <c r="F34" s="64">
        <f t="shared" si="2"/>
        <v>0</v>
      </c>
      <c r="G34" s="65">
        <v>0</v>
      </c>
      <c r="H34" s="66">
        <v>0</v>
      </c>
      <c r="I34" s="66">
        <f t="shared" si="0"/>
        <v>0</v>
      </c>
      <c r="J34" s="59" t="str">
        <f t="shared" si="1"/>
        <v/>
      </c>
    </row>
    <row r="35" spans="2:11" ht="17.25" customHeight="1" x14ac:dyDescent="0.2">
      <c r="B35" s="67" t="s">
        <v>19</v>
      </c>
      <c r="C35" s="68"/>
      <c r="D35" s="69"/>
      <c r="E35" s="70"/>
      <c r="F35" s="71">
        <f>SUM(F30:F34)</f>
        <v>0</v>
      </c>
      <c r="G35" s="71">
        <f>SUM(G30:G34)</f>
        <v>0</v>
      </c>
      <c r="H35" s="71">
        <f>SUM(H30:H34)</f>
        <v>0</v>
      </c>
      <c r="I35" s="71">
        <f>SUM(I30:I34)</f>
        <v>0</v>
      </c>
      <c r="J35" s="72" t="str">
        <f t="shared" ref="J35" si="3">IF(CelkemObjekty=0,"",F35/CelkemObjekty*100)</f>
        <v/>
      </c>
    </row>
    <row r="36" spans="2:11" x14ac:dyDescent="0.2">
      <c r="B36" s="73"/>
      <c r="C36" s="73"/>
      <c r="D36" s="73"/>
      <c r="E36" s="73"/>
      <c r="F36" s="73"/>
      <c r="G36" s="73"/>
      <c r="H36" s="73"/>
      <c r="I36" s="73"/>
      <c r="J36" s="73"/>
      <c r="K36" s="73"/>
    </row>
    <row r="37" spans="2:11" ht="9.75" customHeight="1" x14ac:dyDescent="0.2">
      <c r="B37" s="73"/>
      <c r="C37" s="73"/>
      <c r="D37" s="73"/>
      <c r="E37" s="73"/>
      <c r="F37" s="73"/>
      <c r="G37" s="73"/>
      <c r="H37" s="73"/>
      <c r="I37" s="73"/>
      <c r="J37" s="73"/>
      <c r="K37" s="73"/>
    </row>
    <row r="38" spans="2:11" ht="7.5" customHeight="1" x14ac:dyDescent="0.2">
      <c r="B38" s="73"/>
      <c r="C38" s="73"/>
      <c r="D38" s="73"/>
      <c r="E38" s="73"/>
      <c r="F38" s="73"/>
      <c r="G38" s="73"/>
      <c r="H38" s="73"/>
      <c r="I38" s="73"/>
      <c r="J38" s="73"/>
      <c r="K38" s="73"/>
    </row>
    <row r="39" spans="2:11" ht="18" x14ac:dyDescent="0.25">
      <c r="B39" s="13" t="s">
        <v>20</v>
      </c>
      <c r="C39" s="45"/>
      <c r="D39" s="45"/>
      <c r="E39" s="45"/>
      <c r="F39" s="45"/>
      <c r="G39" s="45"/>
      <c r="H39" s="45"/>
      <c r="I39" s="45"/>
      <c r="J39" s="45"/>
      <c r="K39" s="73"/>
    </row>
    <row r="40" spans="2:11" x14ac:dyDescent="0.2">
      <c r="K40" s="73"/>
    </row>
    <row r="41" spans="2:11" ht="25.5" x14ac:dyDescent="0.2">
      <c r="B41" s="74" t="s">
        <v>21</v>
      </c>
      <c r="C41" s="75" t="s">
        <v>22</v>
      </c>
      <c r="D41" s="48"/>
      <c r="E41" s="49"/>
      <c r="F41" s="50" t="s">
        <v>17</v>
      </c>
      <c r="G41" s="51" t="str">
        <f>CONCATENATE("Základ DPH ",SazbaDPH1," %")</f>
        <v>Základ DPH 15 %</v>
      </c>
      <c r="H41" s="50" t="str">
        <f>CONCATENATE("Základ DPH ",SazbaDPH2," %")</f>
        <v>Základ DPH 21 %</v>
      </c>
      <c r="I41" s="51" t="s">
        <v>18</v>
      </c>
      <c r="J41" s="50" t="s">
        <v>12</v>
      </c>
    </row>
    <row r="42" spans="2:11" x14ac:dyDescent="0.2">
      <c r="B42" s="76" t="s">
        <v>106</v>
      </c>
      <c r="C42" s="77" t="s">
        <v>108</v>
      </c>
      <c r="D42" s="54"/>
      <c r="E42" s="55"/>
      <c r="F42" s="56">
        <f>G42+H42+I42</f>
        <v>0</v>
      </c>
      <c r="G42" s="57">
        <v>0</v>
      </c>
      <c r="H42" s="58">
        <v>0</v>
      </c>
      <c r="I42" s="65">
        <f t="shared" ref="I42:I46" si="4">(G42*SazbaDPH1)/100+(H42*SazbaDPH2)/100</f>
        <v>0</v>
      </c>
      <c r="J42" s="59" t="str">
        <f t="shared" ref="J42:J46" si="5">IF(CelkemObjekty=0,"",F42/CelkemObjekty*100)</f>
        <v/>
      </c>
    </row>
    <row r="43" spans="2:11" x14ac:dyDescent="0.2">
      <c r="B43" s="78" t="s">
        <v>441</v>
      </c>
      <c r="C43" s="79" t="s">
        <v>443</v>
      </c>
      <c r="D43" s="62"/>
      <c r="E43" s="63"/>
      <c r="F43" s="64">
        <f t="shared" ref="F43:F46" si="6">G43+H43+I43</f>
        <v>0</v>
      </c>
      <c r="G43" s="65">
        <v>0</v>
      </c>
      <c r="H43" s="66">
        <v>0</v>
      </c>
      <c r="I43" s="65">
        <f t="shared" si="4"/>
        <v>0</v>
      </c>
      <c r="J43" s="59" t="str">
        <f t="shared" si="5"/>
        <v/>
      </c>
    </row>
    <row r="44" spans="2:11" x14ac:dyDescent="0.2">
      <c r="B44" s="78" t="s">
        <v>550</v>
      </c>
      <c r="C44" s="79" t="s">
        <v>552</v>
      </c>
      <c r="D44" s="62"/>
      <c r="E44" s="63"/>
      <c r="F44" s="64">
        <f t="shared" si="6"/>
        <v>0</v>
      </c>
      <c r="G44" s="65">
        <v>0</v>
      </c>
      <c r="H44" s="66">
        <v>0</v>
      </c>
      <c r="I44" s="65">
        <f t="shared" si="4"/>
        <v>0</v>
      </c>
      <c r="J44" s="59" t="str">
        <f t="shared" si="5"/>
        <v/>
      </c>
    </row>
    <row r="45" spans="2:11" x14ac:dyDescent="0.2">
      <c r="B45" s="78" t="s">
        <v>606</v>
      </c>
      <c r="C45" s="79" t="s">
        <v>608</v>
      </c>
      <c r="D45" s="62"/>
      <c r="E45" s="63"/>
      <c r="F45" s="64">
        <f t="shared" si="6"/>
        <v>0</v>
      </c>
      <c r="G45" s="65">
        <v>0</v>
      </c>
      <c r="H45" s="66">
        <v>0</v>
      </c>
      <c r="I45" s="65">
        <f t="shared" si="4"/>
        <v>0</v>
      </c>
      <c r="J45" s="59" t="str">
        <f t="shared" si="5"/>
        <v/>
      </c>
    </row>
    <row r="46" spans="2:11" x14ac:dyDescent="0.2">
      <c r="B46" s="78" t="s">
        <v>740</v>
      </c>
      <c r="C46" s="79" t="s">
        <v>742</v>
      </c>
      <c r="D46" s="62"/>
      <c r="E46" s="63"/>
      <c r="F46" s="64">
        <f t="shared" si="6"/>
        <v>0</v>
      </c>
      <c r="G46" s="65">
        <v>0</v>
      </c>
      <c r="H46" s="66">
        <v>0</v>
      </c>
      <c r="I46" s="65">
        <f t="shared" si="4"/>
        <v>0</v>
      </c>
      <c r="J46" s="59" t="str">
        <f t="shared" si="5"/>
        <v/>
      </c>
    </row>
    <row r="47" spans="2:11" x14ac:dyDescent="0.2">
      <c r="B47" s="67" t="s">
        <v>19</v>
      </c>
      <c r="C47" s="68"/>
      <c r="D47" s="69"/>
      <c r="E47" s="70"/>
      <c r="F47" s="71">
        <f>SUM(F42:F46)</f>
        <v>0</v>
      </c>
      <c r="G47" s="80">
        <f>SUM(G42:G46)</f>
        <v>0</v>
      </c>
      <c r="H47" s="71">
        <f>SUM(H42:H46)</f>
        <v>0</v>
      </c>
      <c r="I47" s="80">
        <f>SUM(I42:I46)</f>
        <v>0</v>
      </c>
      <c r="J47" s="72" t="str">
        <f t="shared" ref="J47" si="7">IF(CelkemObjekty=0,"",F47/CelkemObjekty*100)</f>
        <v/>
      </c>
    </row>
    <row r="48" spans="2:11" ht="9" customHeight="1" x14ac:dyDescent="0.2"/>
    <row r="49" spans="2:10" ht="6" customHeight="1" x14ac:dyDescent="0.2"/>
    <row r="50" spans="2:10" ht="3" customHeight="1" x14ac:dyDescent="0.2"/>
    <row r="51" spans="2:10" ht="6.75" customHeight="1" x14ac:dyDescent="0.2"/>
    <row r="52" spans="2:10" ht="20.25" customHeight="1" x14ac:dyDescent="0.25">
      <c r="B52" s="13" t="s">
        <v>23</v>
      </c>
      <c r="C52" s="45"/>
      <c r="D52" s="45"/>
      <c r="E52" s="45"/>
      <c r="F52" s="45"/>
      <c r="G52" s="45"/>
      <c r="H52" s="45"/>
      <c r="I52" s="45"/>
      <c r="J52" s="45"/>
    </row>
    <row r="53" spans="2:10" ht="9" customHeight="1" x14ac:dyDescent="0.2"/>
    <row r="54" spans="2:10" x14ac:dyDescent="0.2">
      <c r="B54" s="47" t="s">
        <v>24</v>
      </c>
      <c r="C54" s="48"/>
      <c r="D54" s="48"/>
      <c r="E54" s="50" t="s">
        <v>12</v>
      </c>
      <c r="F54" s="50" t="s">
        <v>25</v>
      </c>
      <c r="G54" s="51" t="s">
        <v>26</v>
      </c>
      <c r="H54" s="50" t="s">
        <v>27</v>
      </c>
      <c r="I54" s="51" t="s">
        <v>28</v>
      </c>
      <c r="J54" s="81" t="s">
        <v>29</v>
      </c>
    </row>
    <row r="55" spans="2:10" x14ac:dyDescent="0.2">
      <c r="B55" s="52" t="s">
        <v>98</v>
      </c>
      <c r="C55" s="53" t="s">
        <v>99</v>
      </c>
      <c r="D55" s="54"/>
      <c r="E55" s="82" t="str">
        <f t="shared" ref="E55:E84" si="8">IF(SUM(SoucetDilu)=0,"",SUM(F55:J55)/SUM(SoucetDilu)*100)</f>
        <v/>
      </c>
      <c r="F55" s="58">
        <v>0</v>
      </c>
      <c r="G55" s="57">
        <v>0</v>
      </c>
      <c r="H55" s="58">
        <v>0</v>
      </c>
      <c r="I55" s="57">
        <v>0</v>
      </c>
      <c r="J55" s="58">
        <v>0</v>
      </c>
    </row>
    <row r="56" spans="2:10" x14ac:dyDescent="0.2">
      <c r="B56" s="60" t="s">
        <v>126</v>
      </c>
      <c r="C56" s="61" t="s">
        <v>127</v>
      </c>
      <c r="D56" s="62"/>
      <c r="E56" s="83" t="str">
        <f t="shared" si="8"/>
        <v/>
      </c>
      <c r="F56" s="66">
        <v>0</v>
      </c>
      <c r="G56" s="65">
        <v>0</v>
      </c>
      <c r="H56" s="66">
        <v>0</v>
      </c>
      <c r="I56" s="65">
        <v>0</v>
      </c>
      <c r="J56" s="66">
        <v>0</v>
      </c>
    </row>
    <row r="57" spans="2:10" x14ac:dyDescent="0.2">
      <c r="B57" s="60" t="s">
        <v>165</v>
      </c>
      <c r="C57" s="61" t="s">
        <v>166</v>
      </c>
      <c r="D57" s="62"/>
      <c r="E57" s="83" t="str">
        <f t="shared" si="8"/>
        <v/>
      </c>
      <c r="F57" s="66">
        <v>0</v>
      </c>
      <c r="G57" s="65">
        <v>0</v>
      </c>
      <c r="H57" s="66">
        <v>0</v>
      </c>
      <c r="I57" s="65">
        <v>0</v>
      </c>
      <c r="J57" s="66">
        <v>0</v>
      </c>
    </row>
    <row r="58" spans="2:10" x14ac:dyDescent="0.2">
      <c r="B58" s="60" t="s">
        <v>171</v>
      </c>
      <c r="C58" s="61" t="s">
        <v>172</v>
      </c>
      <c r="D58" s="62"/>
      <c r="E58" s="83" t="str">
        <f t="shared" si="8"/>
        <v/>
      </c>
      <c r="F58" s="66">
        <v>0</v>
      </c>
      <c r="G58" s="65">
        <v>0</v>
      </c>
      <c r="H58" s="66">
        <v>0</v>
      </c>
      <c r="I58" s="65">
        <v>0</v>
      </c>
      <c r="J58" s="66">
        <v>0</v>
      </c>
    </row>
    <row r="59" spans="2:10" x14ac:dyDescent="0.2">
      <c r="B59" s="60" t="s">
        <v>204</v>
      </c>
      <c r="C59" s="61" t="s">
        <v>205</v>
      </c>
      <c r="D59" s="62"/>
      <c r="E59" s="83" t="str">
        <f t="shared" si="8"/>
        <v/>
      </c>
      <c r="F59" s="66">
        <v>0</v>
      </c>
      <c r="G59" s="65">
        <v>0</v>
      </c>
      <c r="H59" s="66">
        <v>0</v>
      </c>
      <c r="I59" s="65">
        <v>0</v>
      </c>
      <c r="J59" s="66">
        <v>0</v>
      </c>
    </row>
    <row r="60" spans="2:10" x14ac:dyDescent="0.2">
      <c r="B60" s="60" t="s">
        <v>213</v>
      </c>
      <c r="C60" s="61" t="s">
        <v>214</v>
      </c>
      <c r="D60" s="62"/>
      <c r="E60" s="83" t="str">
        <f t="shared" si="8"/>
        <v/>
      </c>
      <c r="F60" s="66">
        <v>0</v>
      </c>
      <c r="G60" s="65">
        <v>0</v>
      </c>
      <c r="H60" s="66">
        <v>0</v>
      </c>
      <c r="I60" s="65">
        <v>0</v>
      </c>
      <c r="J60" s="66">
        <v>0</v>
      </c>
    </row>
    <row r="61" spans="2:10" x14ac:dyDescent="0.2">
      <c r="B61" s="60" t="s">
        <v>219</v>
      </c>
      <c r="C61" s="61" t="s">
        <v>220</v>
      </c>
      <c r="D61" s="62"/>
      <c r="E61" s="83" t="str">
        <f t="shared" si="8"/>
        <v/>
      </c>
      <c r="F61" s="66">
        <v>0</v>
      </c>
      <c r="G61" s="65">
        <v>0</v>
      </c>
      <c r="H61" s="66">
        <v>0</v>
      </c>
      <c r="I61" s="65">
        <v>0</v>
      </c>
      <c r="J61" s="66">
        <v>0</v>
      </c>
    </row>
    <row r="62" spans="2:10" x14ac:dyDescent="0.2">
      <c r="B62" s="60" t="s">
        <v>331</v>
      </c>
      <c r="C62" s="61" t="s">
        <v>332</v>
      </c>
      <c r="D62" s="62"/>
      <c r="E62" s="83" t="str">
        <f t="shared" si="8"/>
        <v/>
      </c>
      <c r="F62" s="66">
        <v>0</v>
      </c>
      <c r="G62" s="65">
        <v>0</v>
      </c>
      <c r="H62" s="66">
        <v>0</v>
      </c>
      <c r="I62" s="65">
        <v>0</v>
      </c>
      <c r="J62" s="66">
        <v>0</v>
      </c>
    </row>
    <row r="63" spans="2:10" x14ac:dyDescent="0.2">
      <c r="B63" s="60" t="s">
        <v>448</v>
      </c>
      <c r="C63" s="61" t="s">
        <v>449</v>
      </c>
      <c r="D63" s="62"/>
      <c r="E63" s="83" t="str">
        <f t="shared" si="8"/>
        <v/>
      </c>
      <c r="F63" s="66">
        <v>0</v>
      </c>
      <c r="G63" s="65">
        <v>0</v>
      </c>
      <c r="H63" s="66">
        <v>0</v>
      </c>
      <c r="I63" s="65">
        <v>0</v>
      </c>
      <c r="J63" s="66">
        <v>0</v>
      </c>
    </row>
    <row r="64" spans="2:10" x14ac:dyDescent="0.2">
      <c r="B64" s="60" t="s">
        <v>477</v>
      </c>
      <c r="C64" s="61" t="s">
        <v>478</v>
      </c>
      <c r="D64" s="62"/>
      <c r="E64" s="83" t="str">
        <f t="shared" si="8"/>
        <v/>
      </c>
      <c r="F64" s="66">
        <v>0</v>
      </c>
      <c r="G64" s="65">
        <v>0</v>
      </c>
      <c r="H64" s="66">
        <v>0</v>
      </c>
      <c r="I64" s="65">
        <v>0</v>
      </c>
      <c r="J64" s="66">
        <v>0</v>
      </c>
    </row>
    <row r="65" spans="2:10" x14ac:dyDescent="0.2">
      <c r="B65" s="60" t="s">
        <v>510</v>
      </c>
      <c r="C65" s="61" t="s">
        <v>511</v>
      </c>
      <c r="D65" s="62"/>
      <c r="E65" s="83" t="str">
        <f t="shared" si="8"/>
        <v/>
      </c>
      <c r="F65" s="66">
        <v>0</v>
      </c>
      <c r="G65" s="65">
        <v>0</v>
      </c>
      <c r="H65" s="66">
        <v>0</v>
      </c>
      <c r="I65" s="65">
        <v>0</v>
      </c>
      <c r="J65" s="66">
        <v>0</v>
      </c>
    </row>
    <row r="66" spans="2:10" x14ac:dyDescent="0.2">
      <c r="B66" s="60" t="s">
        <v>554</v>
      </c>
      <c r="C66" s="61" t="s">
        <v>555</v>
      </c>
      <c r="D66" s="62"/>
      <c r="E66" s="83" t="str">
        <f t="shared" si="8"/>
        <v/>
      </c>
      <c r="F66" s="66">
        <v>0</v>
      </c>
      <c r="G66" s="65">
        <v>0</v>
      </c>
      <c r="H66" s="66">
        <v>0</v>
      </c>
      <c r="I66" s="65">
        <v>0</v>
      </c>
      <c r="J66" s="66">
        <v>0</v>
      </c>
    </row>
    <row r="67" spans="2:10" x14ac:dyDescent="0.2">
      <c r="B67" s="60" t="s">
        <v>573</v>
      </c>
      <c r="C67" s="61" t="s">
        <v>574</v>
      </c>
      <c r="D67" s="62"/>
      <c r="E67" s="83" t="str">
        <f t="shared" si="8"/>
        <v/>
      </c>
      <c r="F67" s="66">
        <v>0</v>
      </c>
      <c r="G67" s="65">
        <v>0</v>
      </c>
      <c r="H67" s="66">
        <v>0</v>
      </c>
      <c r="I67" s="65">
        <v>0</v>
      </c>
      <c r="J67" s="66">
        <v>0</v>
      </c>
    </row>
    <row r="68" spans="2:10" x14ac:dyDescent="0.2">
      <c r="B68" s="60" t="s">
        <v>582</v>
      </c>
      <c r="C68" s="61" t="s">
        <v>583</v>
      </c>
      <c r="D68" s="62"/>
      <c r="E68" s="83" t="str">
        <f t="shared" si="8"/>
        <v/>
      </c>
      <c r="F68" s="66">
        <v>0</v>
      </c>
      <c r="G68" s="65">
        <v>0</v>
      </c>
      <c r="H68" s="66">
        <v>0</v>
      </c>
      <c r="I68" s="65">
        <v>0</v>
      </c>
      <c r="J68" s="66">
        <v>0</v>
      </c>
    </row>
    <row r="69" spans="2:10" x14ac:dyDescent="0.2">
      <c r="B69" s="60" t="s">
        <v>337</v>
      </c>
      <c r="C69" s="61" t="s">
        <v>338</v>
      </c>
      <c r="D69" s="62"/>
      <c r="E69" s="83" t="str">
        <f t="shared" si="8"/>
        <v/>
      </c>
      <c r="F69" s="66">
        <v>0</v>
      </c>
      <c r="G69" s="65">
        <v>0</v>
      </c>
      <c r="H69" s="66">
        <v>0</v>
      </c>
      <c r="I69" s="65">
        <v>0</v>
      </c>
      <c r="J69" s="66">
        <v>0</v>
      </c>
    </row>
    <row r="70" spans="2:10" x14ac:dyDescent="0.2">
      <c r="B70" s="60" t="s">
        <v>359</v>
      </c>
      <c r="C70" s="61" t="s">
        <v>360</v>
      </c>
      <c r="D70" s="62"/>
      <c r="E70" s="83" t="str">
        <f t="shared" si="8"/>
        <v/>
      </c>
      <c r="F70" s="66">
        <v>0</v>
      </c>
      <c r="G70" s="65">
        <v>0</v>
      </c>
      <c r="H70" s="66">
        <v>0</v>
      </c>
      <c r="I70" s="65">
        <v>0</v>
      </c>
      <c r="J70" s="66">
        <v>0</v>
      </c>
    </row>
    <row r="71" spans="2:10" x14ac:dyDescent="0.2">
      <c r="B71" s="60" t="s">
        <v>388</v>
      </c>
      <c r="C71" s="61" t="s">
        <v>389</v>
      </c>
      <c r="D71" s="62"/>
      <c r="E71" s="83" t="str">
        <f t="shared" si="8"/>
        <v/>
      </c>
      <c r="F71" s="66">
        <v>0</v>
      </c>
      <c r="G71" s="65">
        <v>0</v>
      </c>
      <c r="H71" s="66">
        <v>0</v>
      </c>
      <c r="I71" s="65">
        <v>0</v>
      </c>
      <c r="J71" s="66">
        <v>0</v>
      </c>
    </row>
    <row r="72" spans="2:10" x14ac:dyDescent="0.2">
      <c r="B72" s="60" t="s">
        <v>394</v>
      </c>
      <c r="C72" s="61" t="s">
        <v>395</v>
      </c>
      <c r="D72" s="62"/>
      <c r="E72" s="83" t="str">
        <f t="shared" si="8"/>
        <v/>
      </c>
      <c r="F72" s="66">
        <v>0</v>
      </c>
      <c r="G72" s="65">
        <v>0</v>
      </c>
      <c r="H72" s="66">
        <v>0</v>
      </c>
      <c r="I72" s="65">
        <v>0</v>
      </c>
      <c r="J72" s="66">
        <v>0</v>
      </c>
    </row>
    <row r="73" spans="2:10" x14ac:dyDescent="0.2">
      <c r="B73" s="60" t="s">
        <v>407</v>
      </c>
      <c r="C73" s="61" t="s">
        <v>408</v>
      </c>
      <c r="D73" s="62"/>
      <c r="E73" s="83" t="str">
        <f t="shared" si="8"/>
        <v/>
      </c>
      <c r="F73" s="66">
        <v>0</v>
      </c>
      <c r="G73" s="65">
        <v>0</v>
      </c>
      <c r="H73" s="66">
        <v>0</v>
      </c>
      <c r="I73" s="65">
        <v>0</v>
      </c>
      <c r="J73" s="66">
        <v>0</v>
      </c>
    </row>
    <row r="74" spans="2:10" x14ac:dyDescent="0.2">
      <c r="B74" s="60" t="s">
        <v>418</v>
      </c>
      <c r="C74" s="61" t="s">
        <v>419</v>
      </c>
      <c r="D74" s="62"/>
      <c r="E74" s="83" t="str">
        <f t="shared" si="8"/>
        <v/>
      </c>
      <c r="F74" s="66">
        <v>0</v>
      </c>
      <c r="G74" s="65">
        <v>0</v>
      </c>
      <c r="H74" s="66">
        <v>0</v>
      </c>
      <c r="I74" s="65">
        <v>0</v>
      </c>
      <c r="J74" s="66">
        <v>0</v>
      </c>
    </row>
    <row r="75" spans="2:10" x14ac:dyDescent="0.2">
      <c r="B75" s="60" t="s">
        <v>609</v>
      </c>
      <c r="C75" s="61" t="s">
        <v>610</v>
      </c>
      <c r="D75" s="62"/>
      <c r="E75" s="83" t="str">
        <f t="shared" si="8"/>
        <v/>
      </c>
      <c r="F75" s="66">
        <v>0</v>
      </c>
      <c r="G75" s="65">
        <v>0</v>
      </c>
      <c r="H75" s="66">
        <v>0</v>
      </c>
      <c r="I75" s="65">
        <v>0</v>
      </c>
      <c r="J75" s="66">
        <v>0</v>
      </c>
    </row>
    <row r="76" spans="2:10" x14ac:dyDescent="0.2">
      <c r="B76" s="60" t="s">
        <v>226</v>
      </c>
      <c r="C76" s="61" t="s">
        <v>227</v>
      </c>
      <c r="D76" s="62"/>
      <c r="E76" s="83" t="str">
        <f t="shared" si="8"/>
        <v/>
      </c>
      <c r="F76" s="66">
        <v>0</v>
      </c>
      <c r="G76" s="65">
        <v>0</v>
      </c>
      <c r="H76" s="66">
        <v>0</v>
      </c>
      <c r="I76" s="65">
        <v>0</v>
      </c>
      <c r="J76" s="66">
        <v>0</v>
      </c>
    </row>
    <row r="77" spans="2:10" x14ac:dyDescent="0.2">
      <c r="B77" s="60" t="s">
        <v>232</v>
      </c>
      <c r="C77" s="61" t="s">
        <v>233</v>
      </c>
      <c r="D77" s="62"/>
      <c r="E77" s="83" t="str">
        <f t="shared" si="8"/>
        <v/>
      </c>
      <c r="F77" s="66">
        <v>0</v>
      </c>
      <c r="G77" s="65">
        <v>0</v>
      </c>
      <c r="H77" s="66">
        <v>0</v>
      </c>
      <c r="I77" s="65">
        <v>0</v>
      </c>
      <c r="J77" s="66">
        <v>0</v>
      </c>
    </row>
    <row r="78" spans="2:10" x14ac:dyDescent="0.2">
      <c r="B78" s="60" t="s">
        <v>257</v>
      </c>
      <c r="C78" s="61" t="s">
        <v>258</v>
      </c>
      <c r="D78" s="62"/>
      <c r="E78" s="83" t="str">
        <f t="shared" si="8"/>
        <v/>
      </c>
      <c r="F78" s="66">
        <v>0</v>
      </c>
      <c r="G78" s="65">
        <v>0</v>
      </c>
      <c r="H78" s="66">
        <v>0</v>
      </c>
      <c r="I78" s="65">
        <v>0</v>
      </c>
      <c r="J78" s="66">
        <v>0</v>
      </c>
    </row>
    <row r="79" spans="2:10" x14ac:dyDescent="0.2">
      <c r="B79" s="60" t="s">
        <v>326</v>
      </c>
      <c r="C79" s="61" t="s">
        <v>327</v>
      </c>
      <c r="D79" s="62"/>
      <c r="E79" s="83" t="str">
        <f t="shared" si="8"/>
        <v/>
      </c>
      <c r="F79" s="66">
        <v>0</v>
      </c>
      <c r="G79" s="65">
        <v>0</v>
      </c>
      <c r="H79" s="66">
        <v>0</v>
      </c>
      <c r="I79" s="65">
        <v>0</v>
      </c>
      <c r="J79" s="66">
        <v>0</v>
      </c>
    </row>
    <row r="80" spans="2:10" x14ac:dyDescent="0.2">
      <c r="B80" s="60" t="s">
        <v>545</v>
      </c>
      <c r="C80" s="61" t="s">
        <v>546</v>
      </c>
      <c r="D80" s="62"/>
      <c r="E80" s="83" t="str">
        <f t="shared" si="8"/>
        <v/>
      </c>
      <c r="F80" s="66">
        <v>0</v>
      </c>
      <c r="G80" s="65">
        <v>0</v>
      </c>
      <c r="H80" s="66">
        <v>0</v>
      </c>
      <c r="I80" s="65">
        <v>0</v>
      </c>
      <c r="J80" s="66">
        <v>0</v>
      </c>
    </row>
    <row r="81" spans="2:10" x14ac:dyDescent="0.2">
      <c r="B81" s="60" t="s">
        <v>621</v>
      </c>
      <c r="C81" s="61" t="s">
        <v>99</v>
      </c>
      <c r="D81" s="62"/>
      <c r="E81" s="83" t="str">
        <f t="shared" si="8"/>
        <v/>
      </c>
      <c r="F81" s="66">
        <v>0</v>
      </c>
      <c r="G81" s="65">
        <v>0</v>
      </c>
      <c r="H81" s="66">
        <v>0</v>
      </c>
      <c r="I81" s="65">
        <v>0</v>
      </c>
      <c r="J81" s="66">
        <v>0</v>
      </c>
    </row>
    <row r="82" spans="2:10" x14ac:dyDescent="0.2">
      <c r="B82" s="60" t="s">
        <v>653</v>
      </c>
      <c r="C82" s="61" t="s">
        <v>99</v>
      </c>
      <c r="D82" s="62"/>
      <c r="E82" s="83" t="str">
        <f t="shared" si="8"/>
        <v/>
      </c>
      <c r="F82" s="66">
        <v>0</v>
      </c>
      <c r="G82" s="65">
        <v>0</v>
      </c>
      <c r="H82" s="66">
        <v>0</v>
      </c>
      <c r="I82" s="65">
        <v>0</v>
      </c>
      <c r="J82" s="66">
        <v>0</v>
      </c>
    </row>
    <row r="83" spans="2:10" x14ac:dyDescent="0.2">
      <c r="B83" s="60" t="s">
        <v>665</v>
      </c>
      <c r="C83" s="61" t="s">
        <v>666</v>
      </c>
      <c r="D83" s="62"/>
      <c r="E83" s="83" t="str">
        <f t="shared" si="8"/>
        <v/>
      </c>
      <c r="F83" s="66">
        <v>0</v>
      </c>
      <c r="G83" s="65">
        <v>0</v>
      </c>
      <c r="H83" s="66">
        <v>0</v>
      </c>
      <c r="I83" s="65">
        <v>0</v>
      </c>
      <c r="J83" s="66">
        <v>0</v>
      </c>
    </row>
    <row r="84" spans="2:10" x14ac:dyDescent="0.2">
      <c r="B84" s="67" t="s">
        <v>19</v>
      </c>
      <c r="C84" s="68"/>
      <c r="D84" s="69"/>
      <c r="E84" s="84" t="str">
        <f t="shared" si="8"/>
        <v/>
      </c>
      <c r="F84" s="71">
        <f>SUM(F55:F83)</f>
        <v>0</v>
      </c>
      <c r="G84" s="80">
        <f>SUM(G55:G83)</f>
        <v>0</v>
      </c>
      <c r="H84" s="71">
        <f>SUM(H55:H83)</f>
        <v>0</v>
      </c>
      <c r="I84" s="80">
        <f>SUM(I55:I83)</f>
        <v>0</v>
      </c>
      <c r="J84" s="71">
        <f>SUM(J55:J83)</f>
        <v>0</v>
      </c>
    </row>
    <row r="86" spans="2:10" ht="2.25" customHeight="1" x14ac:dyDescent="0.2"/>
    <row r="87" spans="2:10" ht="1.5" customHeight="1" x14ac:dyDescent="0.2"/>
    <row r="88" spans="2:10" ht="0.75" customHeight="1" x14ac:dyDescent="0.2"/>
    <row r="89" spans="2:10" ht="0.75" customHeight="1" x14ac:dyDescent="0.2"/>
    <row r="90" spans="2:10" ht="0.75" customHeight="1" x14ac:dyDescent="0.2"/>
    <row r="91" spans="2:10" ht="18" x14ac:dyDescent="0.25">
      <c r="B91" s="13" t="s">
        <v>30</v>
      </c>
      <c r="C91" s="45"/>
      <c r="D91" s="45"/>
      <c r="E91" s="45"/>
      <c r="F91" s="45"/>
      <c r="G91" s="45"/>
      <c r="H91" s="45"/>
      <c r="I91" s="45"/>
      <c r="J91" s="45"/>
    </row>
    <row r="93" spans="2:10" x14ac:dyDescent="0.2">
      <c r="B93" s="47" t="s">
        <v>31</v>
      </c>
      <c r="C93" s="48"/>
      <c r="D93" s="48"/>
      <c r="E93" s="85"/>
      <c r="F93" s="86"/>
      <c r="G93" s="51"/>
      <c r="H93" s="50" t="s">
        <v>17</v>
      </c>
      <c r="I93" s="1"/>
      <c r="J93" s="1"/>
    </row>
    <row r="94" spans="2:10" x14ac:dyDescent="0.2">
      <c r="B94" s="52" t="s">
        <v>431</v>
      </c>
      <c r="C94" s="53"/>
      <c r="D94" s="54"/>
      <c r="E94" s="87"/>
      <c r="F94" s="88"/>
      <c r="G94" s="57"/>
      <c r="H94" s="58">
        <v>0</v>
      </c>
      <c r="I94" s="1"/>
      <c r="J94" s="1"/>
    </row>
    <row r="95" spans="2:10" x14ac:dyDescent="0.2">
      <c r="B95" s="60" t="s">
        <v>432</v>
      </c>
      <c r="C95" s="61"/>
      <c r="D95" s="62"/>
      <c r="E95" s="89"/>
      <c r="F95" s="90"/>
      <c r="G95" s="65"/>
      <c r="H95" s="66">
        <v>0</v>
      </c>
      <c r="I95" s="1"/>
      <c r="J95" s="1"/>
    </row>
    <row r="96" spans="2:10" x14ac:dyDescent="0.2">
      <c r="B96" s="60" t="s">
        <v>433</v>
      </c>
      <c r="C96" s="61"/>
      <c r="D96" s="62"/>
      <c r="E96" s="89"/>
      <c r="F96" s="90"/>
      <c r="G96" s="65"/>
      <c r="H96" s="66">
        <v>0</v>
      </c>
      <c r="I96" s="1"/>
      <c r="J96" s="1"/>
    </row>
    <row r="97" spans="2:10" x14ac:dyDescent="0.2">
      <c r="B97" s="60" t="s">
        <v>434</v>
      </c>
      <c r="C97" s="61"/>
      <c r="D97" s="62"/>
      <c r="E97" s="89"/>
      <c r="F97" s="90"/>
      <c r="G97" s="65"/>
      <c r="H97" s="66">
        <v>0</v>
      </c>
      <c r="I97" s="1"/>
      <c r="J97" s="1"/>
    </row>
    <row r="98" spans="2:10" x14ac:dyDescent="0.2">
      <c r="B98" s="60" t="s">
        <v>435</v>
      </c>
      <c r="C98" s="61"/>
      <c r="D98" s="62"/>
      <c r="E98" s="89"/>
      <c r="F98" s="90"/>
      <c r="G98" s="65"/>
      <c r="H98" s="66">
        <v>0</v>
      </c>
      <c r="I98" s="1"/>
      <c r="J98" s="1"/>
    </row>
    <row r="99" spans="2:10" x14ac:dyDescent="0.2">
      <c r="B99" s="60" t="s">
        <v>436</v>
      </c>
      <c r="C99" s="61"/>
      <c r="D99" s="62"/>
      <c r="E99" s="89"/>
      <c r="F99" s="90"/>
      <c r="G99" s="65"/>
      <c r="H99" s="66">
        <v>0</v>
      </c>
      <c r="I99" s="1"/>
      <c r="J99" s="1"/>
    </row>
    <row r="100" spans="2:10" x14ac:dyDescent="0.2">
      <c r="B100" s="60" t="s">
        <v>437</v>
      </c>
      <c r="C100" s="61"/>
      <c r="D100" s="62"/>
      <c r="E100" s="89"/>
      <c r="F100" s="90"/>
      <c r="G100" s="65"/>
      <c r="H100" s="66">
        <v>0</v>
      </c>
      <c r="I100" s="1"/>
      <c r="J100" s="1"/>
    </row>
    <row r="101" spans="2:10" x14ac:dyDescent="0.2">
      <c r="B101" s="60" t="s">
        <v>438</v>
      </c>
      <c r="C101" s="61"/>
      <c r="D101" s="62"/>
      <c r="E101" s="89"/>
      <c r="F101" s="90"/>
      <c r="G101" s="65"/>
      <c r="H101" s="66">
        <v>0</v>
      </c>
      <c r="I101" s="1"/>
      <c r="J101" s="1"/>
    </row>
    <row r="102" spans="2:10" x14ac:dyDescent="0.2">
      <c r="B102" s="67" t="s">
        <v>19</v>
      </c>
      <c r="C102" s="68"/>
      <c r="D102" s="69"/>
      <c r="E102" s="91"/>
      <c r="F102" s="92"/>
      <c r="G102" s="80"/>
      <c r="H102" s="71">
        <f>SUM(H94:H101)</f>
        <v>0</v>
      </c>
      <c r="I102" s="1"/>
      <c r="J102" s="1"/>
    </row>
    <row r="103" spans="2:10" x14ac:dyDescent="0.2">
      <c r="I103" s="1"/>
      <c r="J103" s="1"/>
    </row>
  </sheetData>
  <sortState ref="B55:K83">
    <sortCondition ref="B55"/>
  </sortState>
  <mergeCells count="5">
    <mergeCell ref="I19:J19"/>
    <mergeCell ref="I20:J20"/>
    <mergeCell ref="I21:J21"/>
    <mergeCell ref="I22:J22"/>
    <mergeCell ref="I23:J23"/>
  </mergeCells>
  <pageMargins left="0.98425196850393704" right="0.39370078740157483" top="0.78740157480314965" bottom="0.78740157480314965" header="0" footer="0.19685039370078741"/>
  <pageSetup paperSize="9" scale="88" fitToHeight="9999" orientation="portrait" horizontalDpi="300" vertic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B13DAB-92FC-4AB2-B6E1-8861F9778603}">
  <sheetPr codeName="List4"/>
  <dimension ref="A1:CB112"/>
  <sheetViews>
    <sheetView showGridLines="0" showZeros="0" zoomScaleNormal="100" zoomScaleSheetLayoutView="100" workbookViewId="0">
      <selection activeCell="J1" sqref="J1:J1048576 K1:K1048576"/>
    </sheetView>
  </sheetViews>
  <sheetFormatPr defaultRowHeight="12.75" x14ac:dyDescent="0.2"/>
  <cols>
    <col min="1" max="1" width="4.42578125" style="232" customWidth="1"/>
    <col min="2" max="2" width="11.5703125" style="232" customWidth="1"/>
    <col min="3" max="3" width="40.42578125" style="232" customWidth="1"/>
    <col min="4" max="4" width="5.5703125" style="232" customWidth="1"/>
    <col min="5" max="5" width="8.5703125" style="242" customWidth="1"/>
    <col min="6" max="6" width="9.85546875" style="232" customWidth="1"/>
    <col min="7" max="7" width="13.85546875" style="232" customWidth="1"/>
    <col min="8" max="8" width="11.7109375" style="232" hidden="1" customWidth="1"/>
    <col min="9" max="9" width="11.5703125" style="232" hidden="1" customWidth="1"/>
    <col min="10" max="10" width="11" style="232" hidden="1" customWidth="1"/>
    <col min="11" max="11" width="10.42578125" style="232" hidden="1" customWidth="1"/>
    <col min="12" max="12" width="75.42578125" style="232" customWidth="1"/>
    <col min="13" max="13" width="45.28515625" style="232" customWidth="1"/>
    <col min="14" max="256" width="9.140625" style="232"/>
    <col min="257" max="257" width="4.42578125" style="232" customWidth="1"/>
    <col min="258" max="258" width="11.5703125" style="232" customWidth="1"/>
    <col min="259" max="259" width="40.42578125" style="232" customWidth="1"/>
    <col min="260" max="260" width="5.5703125" style="232" customWidth="1"/>
    <col min="261" max="261" width="8.5703125" style="232" customWidth="1"/>
    <col min="262" max="262" width="9.85546875" style="232" customWidth="1"/>
    <col min="263" max="263" width="13.85546875" style="232" customWidth="1"/>
    <col min="264" max="264" width="11.7109375" style="232" customWidth="1"/>
    <col min="265" max="265" width="11.5703125" style="232" customWidth="1"/>
    <col min="266" max="266" width="11" style="232" customWidth="1"/>
    <col min="267" max="267" width="10.42578125" style="232" customWidth="1"/>
    <col min="268" max="268" width="75.42578125" style="232" customWidth="1"/>
    <col min="269" max="269" width="45.28515625" style="232" customWidth="1"/>
    <col min="270" max="512" width="9.140625" style="232"/>
    <col min="513" max="513" width="4.42578125" style="232" customWidth="1"/>
    <col min="514" max="514" width="11.5703125" style="232" customWidth="1"/>
    <col min="515" max="515" width="40.42578125" style="232" customWidth="1"/>
    <col min="516" max="516" width="5.5703125" style="232" customWidth="1"/>
    <col min="517" max="517" width="8.5703125" style="232" customWidth="1"/>
    <col min="518" max="518" width="9.85546875" style="232" customWidth="1"/>
    <col min="519" max="519" width="13.85546875" style="232" customWidth="1"/>
    <col min="520" max="520" width="11.7109375" style="232" customWidth="1"/>
    <col min="521" max="521" width="11.5703125" style="232" customWidth="1"/>
    <col min="522" max="522" width="11" style="232" customWidth="1"/>
    <col min="523" max="523" width="10.42578125" style="232" customWidth="1"/>
    <col min="524" max="524" width="75.42578125" style="232" customWidth="1"/>
    <col min="525" max="525" width="45.28515625" style="232" customWidth="1"/>
    <col min="526" max="768" width="9.140625" style="232"/>
    <col min="769" max="769" width="4.42578125" style="232" customWidth="1"/>
    <col min="770" max="770" width="11.5703125" style="232" customWidth="1"/>
    <col min="771" max="771" width="40.42578125" style="232" customWidth="1"/>
    <col min="772" max="772" width="5.5703125" style="232" customWidth="1"/>
    <col min="773" max="773" width="8.5703125" style="232" customWidth="1"/>
    <col min="774" max="774" width="9.85546875" style="232" customWidth="1"/>
    <col min="775" max="775" width="13.85546875" style="232" customWidth="1"/>
    <col min="776" max="776" width="11.7109375" style="232" customWidth="1"/>
    <col min="777" max="777" width="11.5703125" style="232" customWidth="1"/>
    <col min="778" max="778" width="11" style="232" customWidth="1"/>
    <col min="779" max="779" width="10.42578125" style="232" customWidth="1"/>
    <col min="780" max="780" width="75.42578125" style="232" customWidth="1"/>
    <col min="781" max="781" width="45.28515625" style="232" customWidth="1"/>
    <col min="782" max="1024" width="9.140625" style="232"/>
    <col min="1025" max="1025" width="4.42578125" style="232" customWidth="1"/>
    <col min="1026" max="1026" width="11.5703125" style="232" customWidth="1"/>
    <col min="1027" max="1027" width="40.42578125" style="232" customWidth="1"/>
    <col min="1028" max="1028" width="5.5703125" style="232" customWidth="1"/>
    <col min="1029" max="1029" width="8.5703125" style="232" customWidth="1"/>
    <col min="1030" max="1030" width="9.85546875" style="232" customWidth="1"/>
    <col min="1031" max="1031" width="13.85546875" style="232" customWidth="1"/>
    <col min="1032" max="1032" width="11.7109375" style="232" customWidth="1"/>
    <col min="1033" max="1033" width="11.5703125" style="232" customWidth="1"/>
    <col min="1034" max="1034" width="11" style="232" customWidth="1"/>
    <col min="1035" max="1035" width="10.42578125" style="232" customWidth="1"/>
    <col min="1036" max="1036" width="75.42578125" style="232" customWidth="1"/>
    <col min="1037" max="1037" width="45.28515625" style="232" customWidth="1"/>
    <col min="1038" max="1280" width="9.140625" style="232"/>
    <col min="1281" max="1281" width="4.42578125" style="232" customWidth="1"/>
    <col min="1282" max="1282" width="11.5703125" style="232" customWidth="1"/>
    <col min="1283" max="1283" width="40.42578125" style="232" customWidth="1"/>
    <col min="1284" max="1284" width="5.5703125" style="232" customWidth="1"/>
    <col min="1285" max="1285" width="8.5703125" style="232" customWidth="1"/>
    <col min="1286" max="1286" width="9.85546875" style="232" customWidth="1"/>
    <col min="1287" max="1287" width="13.85546875" style="232" customWidth="1"/>
    <col min="1288" max="1288" width="11.7109375" style="232" customWidth="1"/>
    <col min="1289" max="1289" width="11.5703125" style="232" customWidth="1"/>
    <col min="1290" max="1290" width="11" style="232" customWidth="1"/>
    <col min="1291" max="1291" width="10.42578125" style="232" customWidth="1"/>
    <col min="1292" max="1292" width="75.42578125" style="232" customWidth="1"/>
    <col min="1293" max="1293" width="45.28515625" style="232" customWidth="1"/>
    <col min="1294" max="1536" width="9.140625" style="232"/>
    <col min="1537" max="1537" width="4.42578125" style="232" customWidth="1"/>
    <col min="1538" max="1538" width="11.5703125" style="232" customWidth="1"/>
    <col min="1539" max="1539" width="40.42578125" style="232" customWidth="1"/>
    <col min="1540" max="1540" width="5.5703125" style="232" customWidth="1"/>
    <col min="1541" max="1541" width="8.5703125" style="232" customWidth="1"/>
    <col min="1542" max="1542" width="9.85546875" style="232" customWidth="1"/>
    <col min="1543" max="1543" width="13.85546875" style="232" customWidth="1"/>
    <col min="1544" max="1544" width="11.7109375" style="232" customWidth="1"/>
    <col min="1545" max="1545" width="11.5703125" style="232" customWidth="1"/>
    <col min="1546" max="1546" width="11" style="232" customWidth="1"/>
    <col min="1547" max="1547" width="10.42578125" style="232" customWidth="1"/>
    <col min="1548" max="1548" width="75.42578125" style="232" customWidth="1"/>
    <col min="1549" max="1549" width="45.28515625" style="232" customWidth="1"/>
    <col min="1550" max="1792" width="9.140625" style="232"/>
    <col min="1793" max="1793" width="4.42578125" style="232" customWidth="1"/>
    <col min="1794" max="1794" width="11.5703125" style="232" customWidth="1"/>
    <col min="1795" max="1795" width="40.42578125" style="232" customWidth="1"/>
    <col min="1796" max="1796" width="5.5703125" style="232" customWidth="1"/>
    <col min="1797" max="1797" width="8.5703125" style="232" customWidth="1"/>
    <col min="1798" max="1798" width="9.85546875" style="232" customWidth="1"/>
    <col min="1799" max="1799" width="13.85546875" style="232" customWidth="1"/>
    <col min="1800" max="1800" width="11.7109375" style="232" customWidth="1"/>
    <col min="1801" max="1801" width="11.5703125" style="232" customWidth="1"/>
    <col min="1802" max="1802" width="11" style="232" customWidth="1"/>
    <col min="1803" max="1803" width="10.42578125" style="232" customWidth="1"/>
    <col min="1804" max="1804" width="75.42578125" style="232" customWidth="1"/>
    <col min="1805" max="1805" width="45.28515625" style="232" customWidth="1"/>
    <col min="1806" max="2048" width="9.140625" style="232"/>
    <col min="2049" max="2049" width="4.42578125" style="232" customWidth="1"/>
    <col min="2050" max="2050" width="11.5703125" style="232" customWidth="1"/>
    <col min="2051" max="2051" width="40.42578125" style="232" customWidth="1"/>
    <col min="2052" max="2052" width="5.5703125" style="232" customWidth="1"/>
    <col min="2053" max="2053" width="8.5703125" style="232" customWidth="1"/>
    <col min="2054" max="2054" width="9.85546875" style="232" customWidth="1"/>
    <col min="2055" max="2055" width="13.85546875" style="232" customWidth="1"/>
    <col min="2056" max="2056" width="11.7109375" style="232" customWidth="1"/>
    <col min="2057" max="2057" width="11.5703125" style="232" customWidth="1"/>
    <col min="2058" max="2058" width="11" style="232" customWidth="1"/>
    <col min="2059" max="2059" width="10.42578125" style="232" customWidth="1"/>
    <col min="2060" max="2060" width="75.42578125" style="232" customWidth="1"/>
    <col min="2061" max="2061" width="45.28515625" style="232" customWidth="1"/>
    <col min="2062" max="2304" width="9.140625" style="232"/>
    <col min="2305" max="2305" width="4.42578125" style="232" customWidth="1"/>
    <col min="2306" max="2306" width="11.5703125" style="232" customWidth="1"/>
    <col min="2307" max="2307" width="40.42578125" style="232" customWidth="1"/>
    <col min="2308" max="2308" width="5.5703125" style="232" customWidth="1"/>
    <col min="2309" max="2309" width="8.5703125" style="232" customWidth="1"/>
    <col min="2310" max="2310" width="9.85546875" style="232" customWidth="1"/>
    <col min="2311" max="2311" width="13.85546875" style="232" customWidth="1"/>
    <col min="2312" max="2312" width="11.7109375" style="232" customWidth="1"/>
    <col min="2313" max="2313" width="11.5703125" style="232" customWidth="1"/>
    <col min="2314" max="2314" width="11" style="232" customWidth="1"/>
    <col min="2315" max="2315" width="10.42578125" style="232" customWidth="1"/>
    <col min="2316" max="2316" width="75.42578125" style="232" customWidth="1"/>
    <col min="2317" max="2317" width="45.28515625" style="232" customWidth="1"/>
    <col min="2318" max="2560" width="9.140625" style="232"/>
    <col min="2561" max="2561" width="4.42578125" style="232" customWidth="1"/>
    <col min="2562" max="2562" width="11.5703125" style="232" customWidth="1"/>
    <col min="2563" max="2563" width="40.42578125" style="232" customWidth="1"/>
    <col min="2564" max="2564" width="5.5703125" style="232" customWidth="1"/>
    <col min="2565" max="2565" width="8.5703125" style="232" customWidth="1"/>
    <col min="2566" max="2566" width="9.85546875" style="232" customWidth="1"/>
    <col min="2567" max="2567" width="13.85546875" style="232" customWidth="1"/>
    <col min="2568" max="2568" width="11.7109375" style="232" customWidth="1"/>
    <col min="2569" max="2569" width="11.5703125" style="232" customWidth="1"/>
    <col min="2570" max="2570" width="11" style="232" customWidth="1"/>
    <col min="2571" max="2571" width="10.42578125" style="232" customWidth="1"/>
    <col min="2572" max="2572" width="75.42578125" style="232" customWidth="1"/>
    <col min="2573" max="2573" width="45.28515625" style="232" customWidth="1"/>
    <col min="2574" max="2816" width="9.140625" style="232"/>
    <col min="2817" max="2817" width="4.42578125" style="232" customWidth="1"/>
    <col min="2818" max="2818" width="11.5703125" style="232" customWidth="1"/>
    <col min="2819" max="2819" width="40.42578125" style="232" customWidth="1"/>
    <col min="2820" max="2820" width="5.5703125" style="232" customWidth="1"/>
    <col min="2821" max="2821" width="8.5703125" style="232" customWidth="1"/>
    <col min="2822" max="2822" width="9.85546875" style="232" customWidth="1"/>
    <col min="2823" max="2823" width="13.85546875" style="232" customWidth="1"/>
    <col min="2824" max="2824" width="11.7109375" style="232" customWidth="1"/>
    <col min="2825" max="2825" width="11.5703125" style="232" customWidth="1"/>
    <col min="2826" max="2826" width="11" style="232" customWidth="1"/>
    <col min="2827" max="2827" width="10.42578125" style="232" customWidth="1"/>
    <col min="2828" max="2828" width="75.42578125" style="232" customWidth="1"/>
    <col min="2829" max="2829" width="45.28515625" style="232" customWidth="1"/>
    <col min="2830" max="3072" width="9.140625" style="232"/>
    <col min="3073" max="3073" width="4.42578125" style="232" customWidth="1"/>
    <col min="3074" max="3074" width="11.5703125" style="232" customWidth="1"/>
    <col min="3075" max="3075" width="40.42578125" style="232" customWidth="1"/>
    <col min="3076" max="3076" width="5.5703125" style="232" customWidth="1"/>
    <col min="3077" max="3077" width="8.5703125" style="232" customWidth="1"/>
    <col min="3078" max="3078" width="9.85546875" style="232" customWidth="1"/>
    <col min="3079" max="3079" width="13.85546875" style="232" customWidth="1"/>
    <col min="3080" max="3080" width="11.7109375" style="232" customWidth="1"/>
    <col min="3081" max="3081" width="11.5703125" style="232" customWidth="1"/>
    <col min="3082" max="3082" width="11" style="232" customWidth="1"/>
    <col min="3083" max="3083" width="10.42578125" style="232" customWidth="1"/>
    <col min="3084" max="3084" width="75.42578125" style="232" customWidth="1"/>
    <col min="3085" max="3085" width="45.28515625" style="232" customWidth="1"/>
    <col min="3086" max="3328" width="9.140625" style="232"/>
    <col min="3329" max="3329" width="4.42578125" style="232" customWidth="1"/>
    <col min="3330" max="3330" width="11.5703125" style="232" customWidth="1"/>
    <col min="3331" max="3331" width="40.42578125" style="232" customWidth="1"/>
    <col min="3332" max="3332" width="5.5703125" style="232" customWidth="1"/>
    <col min="3333" max="3333" width="8.5703125" style="232" customWidth="1"/>
    <col min="3334" max="3334" width="9.85546875" style="232" customWidth="1"/>
    <col min="3335" max="3335" width="13.85546875" style="232" customWidth="1"/>
    <col min="3336" max="3336" width="11.7109375" style="232" customWidth="1"/>
    <col min="3337" max="3337" width="11.5703125" style="232" customWidth="1"/>
    <col min="3338" max="3338" width="11" style="232" customWidth="1"/>
    <col min="3339" max="3339" width="10.42578125" style="232" customWidth="1"/>
    <col min="3340" max="3340" width="75.42578125" style="232" customWidth="1"/>
    <col min="3341" max="3341" width="45.28515625" style="232" customWidth="1"/>
    <col min="3342" max="3584" width="9.140625" style="232"/>
    <col min="3585" max="3585" width="4.42578125" style="232" customWidth="1"/>
    <col min="3586" max="3586" width="11.5703125" style="232" customWidth="1"/>
    <col min="3587" max="3587" width="40.42578125" style="232" customWidth="1"/>
    <col min="3588" max="3588" width="5.5703125" style="232" customWidth="1"/>
    <col min="3589" max="3589" width="8.5703125" style="232" customWidth="1"/>
    <col min="3590" max="3590" width="9.85546875" style="232" customWidth="1"/>
    <col min="3591" max="3591" width="13.85546875" style="232" customWidth="1"/>
    <col min="3592" max="3592" width="11.7109375" style="232" customWidth="1"/>
    <col min="3593" max="3593" width="11.5703125" style="232" customWidth="1"/>
    <col min="3594" max="3594" width="11" style="232" customWidth="1"/>
    <col min="3595" max="3595" width="10.42578125" style="232" customWidth="1"/>
    <col min="3596" max="3596" width="75.42578125" style="232" customWidth="1"/>
    <col min="3597" max="3597" width="45.28515625" style="232" customWidth="1"/>
    <col min="3598" max="3840" width="9.140625" style="232"/>
    <col min="3841" max="3841" width="4.42578125" style="232" customWidth="1"/>
    <col min="3842" max="3842" width="11.5703125" style="232" customWidth="1"/>
    <col min="3843" max="3843" width="40.42578125" style="232" customWidth="1"/>
    <col min="3844" max="3844" width="5.5703125" style="232" customWidth="1"/>
    <col min="3845" max="3845" width="8.5703125" style="232" customWidth="1"/>
    <col min="3846" max="3846" width="9.85546875" style="232" customWidth="1"/>
    <col min="3847" max="3847" width="13.85546875" style="232" customWidth="1"/>
    <col min="3848" max="3848" width="11.7109375" style="232" customWidth="1"/>
    <col min="3849" max="3849" width="11.5703125" style="232" customWidth="1"/>
    <col min="3850" max="3850" width="11" style="232" customWidth="1"/>
    <col min="3851" max="3851" width="10.42578125" style="232" customWidth="1"/>
    <col min="3852" max="3852" width="75.42578125" style="232" customWidth="1"/>
    <col min="3853" max="3853" width="45.28515625" style="232" customWidth="1"/>
    <col min="3854" max="4096" width="9.140625" style="232"/>
    <col min="4097" max="4097" width="4.42578125" style="232" customWidth="1"/>
    <col min="4098" max="4098" width="11.5703125" style="232" customWidth="1"/>
    <col min="4099" max="4099" width="40.42578125" style="232" customWidth="1"/>
    <col min="4100" max="4100" width="5.5703125" style="232" customWidth="1"/>
    <col min="4101" max="4101" width="8.5703125" style="232" customWidth="1"/>
    <col min="4102" max="4102" width="9.85546875" style="232" customWidth="1"/>
    <col min="4103" max="4103" width="13.85546875" style="232" customWidth="1"/>
    <col min="4104" max="4104" width="11.7109375" style="232" customWidth="1"/>
    <col min="4105" max="4105" width="11.5703125" style="232" customWidth="1"/>
    <col min="4106" max="4106" width="11" style="232" customWidth="1"/>
    <col min="4107" max="4107" width="10.42578125" style="232" customWidth="1"/>
    <col min="4108" max="4108" width="75.42578125" style="232" customWidth="1"/>
    <col min="4109" max="4109" width="45.28515625" style="232" customWidth="1"/>
    <col min="4110" max="4352" width="9.140625" style="232"/>
    <col min="4353" max="4353" width="4.42578125" style="232" customWidth="1"/>
    <col min="4354" max="4354" width="11.5703125" style="232" customWidth="1"/>
    <col min="4355" max="4355" width="40.42578125" style="232" customWidth="1"/>
    <col min="4356" max="4356" width="5.5703125" style="232" customWidth="1"/>
    <col min="4357" max="4357" width="8.5703125" style="232" customWidth="1"/>
    <col min="4358" max="4358" width="9.85546875" style="232" customWidth="1"/>
    <col min="4359" max="4359" width="13.85546875" style="232" customWidth="1"/>
    <col min="4360" max="4360" width="11.7109375" style="232" customWidth="1"/>
    <col min="4361" max="4361" width="11.5703125" style="232" customWidth="1"/>
    <col min="4362" max="4362" width="11" style="232" customWidth="1"/>
    <col min="4363" max="4363" width="10.42578125" style="232" customWidth="1"/>
    <col min="4364" max="4364" width="75.42578125" style="232" customWidth="1"/>
    <col min="4365" max="4365" width="45.28515625" style="232" customWidth="1"/>
    <col min="4366" max="4608" width="9.140625" style="232"/>
    <col min="4609" max="4609" width="4.42578125" style="232" customWidth="1"/>
    <col min="4610" max="4610" width="11.5703125" style="232" customWidth="1"/>
    <col min="4611" max="4611" width="40.42578125" style="232" customWidth="1"/>
    <col min="4612" max="4612" width="5.5703125" style="232" customWidth="1"/>
    <col min="4613" max="4613" width="8.5703125" style="232" customWidth="1"/>
    <col min="4614" max="4614" width="9.85546875" style="232" customWidth="1"/>
    <col min="4615" max="4615" width="13.85546875" style="232" customWidth="1"/>
    <col min="4616" max="4616" width="11.7109375" style="232" customWidth="1"/>
    <col min="4617" max="4617" width="11.5703125" style="232" customWidth="1"/>
    <col min="4618" max="4618" width="11" style="232" customWidth="1"/>
    <col min="4619" max="4619" width="10.42578125" style="232" customWidth="1"/>
    <col min="4620" max="4620" width="75.42578125" style="232" customWidth="1"/>
    <col min="4621" max="4621" width="45.28515625" style="232" customWidth="1"/>
    <col min="4622" max="4864" width="9.140625" style="232"/>
    <col min="4865" max="4865" width="4.42578125" style="232" customWidth="1"/>
    <col min="4866" max="4866" width="11.5703125" style="232" customWidth="1"/>
    <col min="4867" max="4867" width="40.42578125" style="232" customWidth="1"/>
    <col min="4868" max="4868" width="5.5703125" style="232" customWidth="1"/>
    <col min="4869" max="4869" width="8.5703125" style="232" customWidth="1"/>
    <col min="4870" max="4870" width="9.85546875" style="232" customWidth="1"/>
    <col min="4871" max="4871" width="13.85546875" style="232" customWidth="1"/>
    <col min="4872" max="4872" width="11.7109375" style="232" customWidth="1"/>
    <col min="4873" max="4873" width="11.5703125" style="232" customWidth="1"/>
    <col min="4874" max="4874" width="11" style="232" customWidth="1"/>
    <col min="4875" max="4875" width="10.42578125" style="232" customWidth="1"/>
    <col min="4876" max="4876" width="75.42578125" style="232" customWidth="1"/>
    <col min="4877" max="4877" width="45.28515625" style="232" customWidth="1"/>
    <col min="4878" max="5120" width="9.140625" style="232"/>
    <col min="5121" max="5121" width="4.42578125" style="232" customWidth="1"/>
    <col min="5122" max="5122" width="11.5703125" style="232" customWidth="1"/>
    <col min="5123" max="5123" width="40.42578125" style="232" customWidth="1"/>
    <col min="5124" max="5124" width="5.5703125" style="232" customWidth="1"/>
    <col min="5125" max="5125" width="8.5703125" style="232" customWidth="1"/>
    <col min="5126" max="5126" width="9.85546875" style="232" customWidth="1"/>
    <col min="5127" max="5127" width="13.85546875" style="232" customWidth="1"/>
    <col min="5128" max="5128" width="11.7109375" style="232" customWidth="1"/>
    <col min="5129" max="5129" width="11.5703125" style="232" customWidth="1"/>
    <col min="5130" max="5130" width="11" style="232" customWidth="1"/>
    <col min="5131" max="5131" width="10.42578125" style="232" customWidth="1"/>
    <col min="5132" max="5132" width="75.42578125" style="232" customWidth="1"/>
    <col min="5133" max="5133" width="45.28515625" style="232" customWidth="1"/>
    <col min="5134" max="5376" width="9.140625" style="232"/>
    <col min="5377" max="5377" width="4.42578125" style="232" customWidth="1"/>
    <col min="5378" max="5378" width="11.5703125" style="232" customWidth="1"/>
    <col min="5379" max="5379" width="40.42578125" style="232" customWidth="1"/>
    <col min="5380" max="5380" width="5.5703125" style="232" customWidth="1"/>
    <col min="5381" max="5381" width="8.5703125" style="232" customWidth="1"/>
    <col min="5382" max="5382" width="9.85546875" style="232" customWidth="1"/>
    <col min="5383" max="5383" width="13.85546875" style="232" customWidth="1"/>
    <col min="5384" max="5384" width="11.7109375" style="232" customWidth="1"/>
    <col min="5385" max="5385" width="11.5703125" style="232" customWidth="1"/>
    <col min="5386" max="5386" width="11" style="232" customWidth="1"/>
    <col min="5387" max="5387" width="10.42578125" style="232" customWidth="1"/>
    <col min="5388" max="5388" width="75.42578125" style="232" customWidth="1"/>
    <col min="5389" max="5389" width="45.28515625" style="232" customWidth="1"/>
    <col min="5390" max="5632" width="9.140625" style="232"/>
    <col min="5633" max="5633" width="4.42578125" style="232" customWidth="1"/>
    <col min="5634" max="5634" width="11.5703125" style="232" customWidth="1"/>
    <col min="5635" max="5635" width="40.42578125" style="232" customWidth="1"/>
    <col min="5636" max="5636" width="5.5703125" style="232" customWidth="1"/>
    <col min="5637" max="5637" width="8.5703125" style="232" customWidth="1"/>
    <col min="5638" max="5638" width="9.85546875" style="232" customWidth="1"/>
    <col min="5639" max="5639" width="13.85546875" style="232" customWidth="1"/>
    <col min="5640" max="5640" width="11.7109375" style="232" customWidth="1"/>
    <col min="5641" max="5641" width="11.5703125" style="232" customWidth="1"/>
    <col min="5642" max="5642" width="11" style="232" customWidth="1"/>
    <col min="5643" max="5643" width="10.42578125" style="232" customWidth="1"/>
    <col min="5644" max="5644" width="75.42578125" style="232" customWidth="1"/>
    <col min="5645" max="5645" width="45.28515625" style="232" customWidth="1"/>
    <col min="5646" max="5888" width="9.140625" style="232"/>
    <col min="5889" max="5889" width="4.42578125" style="232" customWidth="1"/>
    <col min="5890" max="5890" width="11.5703125" style="232" customWidth="1"/>
    <col min="5891" max="5891" width="40.42578125" style="232" customWidth="1"/>
    <col min="5892" max="5892" width="5.5703125" style="232" customWidth="1"/>
    <col min="5893" max="5893" width="8.5703125" style="232" customWidth="1"/>
    <col min="5894" max="5894" width="9.85546875" style="232" customWidth="1"/>
    <col min="5895" max="5895" width="13.85546875" style="232" customWidth="1"/>
    <col min="5896" max="5896" width="11.7109375" style="232" customWidth="1"/>
    <col min="5897" max="5897" width="11.5703125" style="232" customWidth="1"/>
    <col min="5898" max="5898" width="11" style="232" customWidth="1"/>
    <col min="5899" max="5899" width="10.42578125" style="232" customWidth="1"/>
    <col min="5900" max="5900" width="75.42578125" style="232" customWidth="1"/>
    <col min="5901" max="5901" width="45.28515625" style="232" customWidth="1"/>
    <col min="5902" max="6144" width="9.140625" style="232"/>
    <col min="6145" max="6145" width="4.42578125" style="232" customWidth="1"/>
    <col min="6146" max="6146" width="11.5703125" style="232" customWidth="1"/>
    <col min="6147" max="6147" width="40.42578125" style="232" customWidth="1"/>
    <col min="6148" max="6148" width="5.5703125" style="232" customWidth="1"/>
    <col min="6149" max="6149" width="8.5703125" style="232" customWidth="1"/>
    <col min="6150" max="6150" width="9.85546875" style="232" customWidth="1"/>
    <col min="6151" max="6151" width="13.85546875" style="232" customWidth="1"/>
    <col min="6152" max="6152" width="11.7109375" style="232" customWidth="1"/>
    <col min="6153" max="6153" width="11.5703125" style="232" customWidth="1"/>
    <col min="6154" max="6154" width="11" style="232" customWidth="1"/>
    <col min="6155" max="6155" width="10.42578125" style="232" customWidth="1"/>
    <col min="6156" max="6156" width="75.42578125" style="232" customWidth="1"/>
    <col min="6157" max="6157" width="45.28515625" style="232" customWidth="1"/>
    <col min="6158" max="6400" width="9.140625" style="232"/>
    <col min="6401" max="6401" width="4.42578125" style="232" customWidth="1"/>
    <col min="6402" max="6402" width="11.5703125" style="232" customWidth="1"/>
    <col min="6403" max="6403" width="40.42578125" style="232" customWidth="1"/>
    <col min="6404" max="6404" width="5.5703125" style="232" customWidth="1"/>
    <col min="6405" max="6405" width="8.5703125" style="232" customWidth="1"/>
    <col min="6406" max="6406" width="9.85546875" style="232" customWidth="1"/>
    <col min="6407" max="6407" width="13.85546875" style="232" customWidth="1"/>
    <col min="6408" max="6408" width="11.7109375" style="232" customWidth="1"/>
    <col min="6409" max="6409" width="11.5703125" style="232" customWidth="1"/>
    <col min="6410" max="6410" width="11" style="232" customWidth="1"/>
    <col min="6411" max="6411" width="10.42578125" style="232" customWidth="1"/>
    <col min="6412" max="6412" width="75.42578125" style="232" customWidth="1"/>
    <col min="6413" max="6413" width="45.28515625" style="232" customWidth="1"/>
    <col min="6414" max="6656" width="9.140625" style="232"/>
    <col min="6657" max="6657" width="4.42578125" style="232" customWidth="1"/>
    <col min="6658" max="6658" width="11.5703125" style="232" customWidth="1"/>
    <col min="6659" max="6659" width="40.42578125" style="232" customWidth="1"/>
    <col min="6660" max="6660" width="5.5703125" style="232" customWidth="1"/>
    <col min="6661" max="6661" width="8.5703125" style="232" customWidth="1"/>
    <col min="6662" max="6662" width="9.85546875" style="232" customWidth="1"/>
    <col min="6663" max="6663" width="13.85546875" style="232" customWidth="1"/>
    <col min="6664" max="6664" width="11.7109375" style="232" customWidth="1"/>
    <col min="6665" max="6665" width="11.5703125" style="232" customWidth="1"/>
    <col min="6666" max="6666" width="11" style="232" customWidth="1"/>
    <col min="6667" max="6667" width="10.42578125" style="232" customWidth="1"/>
    <col min="6668" max="6668" width="75.42578125" style="232" customWidth="1"/>
    <col min="6669" max="6669" width="45.28515625" style="232" customWidth="1"/>
    <col min="6670" max="6912" width="9.140625" style="232"/>
    <col min="6913" max="6913" width="4.42578125" style="232" customWidth="1"/>
    <col min="6914" max="6914" width="11.5703125" style="232" customWidth="1"/>
    <col min="6915" max="6915" width="40.42578125" style="232" customWidth="1"/>
    <col min="6916" max="6916" width="5.5703125" style="232" customWidth="1"/>
    <col min="6917" max="6917" width="8.5703125" style="232" customWidth="1"/>
    <col min="6918" max="6918" width="9.85546875" style="232" customWidth="1"/>
    <col min="6919" max="6919" width="13.85546875" style="232" customWidth="1"/>
    <col min="6920" max="6920" width="11.7109375" style="232" customWidth="1"/>
    <col min="6921" max="6921" width="11.5703125" style="232" customWidth="1"/>
    <col min="6922" max="6922" width="11" style="232" customWidth="1"/>
    <col min="6923" max="6923" width="10.42578125" style="232" customWidth="1"/>
    <col min="6924" max="6924" width="75.42578125" style="232" customWidth="1"/>
    <col min="6925" max="6925" width="45.28515625" style="232" customWidth="1"/>
    <col min="6926" max="7168" width="9.140625" style="232"/>
    <col min="7169" max="7169" width="4.42578125" style="232" customWidth="1"/>
    <col min="7170" max="7170" width="11.5703125" style="232" customWidth="1"/>
    <col min="7171" max="7171" width="40.42578125" style="232" customWidth="1"/>
    <col min="7172" max="7172" width="5.5703125" style="232" customWidth="1"/>
    <col min="7173" max="7173" width="8.5703125" style="232" customWidth="1"/>
    <col min="7174" max="7174" width="9.85546875" style="232" customWidth="1"/>
    <col min="7175" max="7175" width="13.85546875" style="232" customWidth="1"/>
    <col min="7176" max="7176" width="11.7109375" style="232" customWidth="1"/>
    <col min="7177" max="7177" width="11.5703125" style="232" customWidth="1"/>
    <col min="7178" max="7178" width="11" style="232" customWidth="1"/>
    <col min="7179" max="7179" width="10.42578125" style="232" customWidth="1"/>
    <col min="7180" max="7180" width="75.42578125" style="232" customWidth="1"/>
    <col min="7181" max="7181" width="45.28515625" style="232" customWidth="1"/>
    <col min="7182" max="7424" width="9.140625" style="232"/>
    <col min="7425" max="7425" width="4.42578125" style="232" customWidth="1"/>
    <col min="7426" max="7426" width="11.5703125" style="232" customWidth="1"/>
    <col min="7427" max="7427" width="40.42578125" style="232" customWidth="1"/>
    <col min="7428" max="7428" width="5.5703125" style="232" customWidth="1"/>
    <col min="7429" max="7429" width="8.5703125" style="232" customWidth="1"/>
    <col min="7430" max="7430" width="9.85546875" style="232" customWidth="1"/>
    <col min="7431" max="7431" width="13.85546875" style="232" customWidth="1"/>
    <col min="7432" max="7432" width="11.7109375" style="232" customWidth="1"/>
    <col min="7433" max="7433" width="11.5703125" style="232" customWidth="1"/>
    <col min="7434" max="7434" width="11" style="232" customWidth="1"/>
    <col min="7435" max="7435" width="10.42578125" style="232" customWidth="1"/>
    <col min="7436" max="7436" width="75.42578125" style="232" customWidth="1"/>
    <col min="7437" max="7437" width="45.28515625" style="232" customWidth="1"/>
    <col min="7438" max="7680" width="9.140625" style="232"/>
    <col min="7681" max="7681" width="4.42578125" style="232" customWidth="1"/>
    <col min="7682" max="7682" width="11.5703125" style="232" customWidth="1"/>
    <col min="7683" max="7683" width="40.42578125" style="232" customWidth="1"/>
    <col min="7684" max="7684" width="5.5703125" style="232" customWidth="1"/>
    <col min="7685" max="7685" width="8.5703125" style="232" customWidth="1"/>
    <col min="7686" max="7686" width="9.85546875" style="232" customWidth="1"/>
    <col min="7687" max="7687" width="13.85546875" style="232" customWidth="1"/>
    <col min="7688" max="7688" width="11.7109375" style="232" customWidth="1"/>
    <col min="7689" max="7689" width="11.5703125" style="232" customWidth="1"/>
    <col min="7690" max="7690" width="11" style="232" customWidth="1"/>
    <col min="7691" max="7691" width="10.42578125" style="232" customWidth="1"/>
    <col min="7692" max="7692" width="75.42578125" style="232" customWidth="1"/>
    <col min="7693" max="7693" width="45.28515625" style="232" customWidth="1"/>
    <col min="7694" max="7936" width="9.140625" style="232"/>
    <col min="7937" max="7937" width="4.42578125" style="232" customWidth="1"/>
    <col min="7938" max="7938" width="11.5703125" style="232" customWidth="1"/>
    <col min="7939" max="7939" width="40.42578125" style="232" customWidth="1"/>
    <col min="7940" max="7940" width="5.5703125" style="232" customWidth="1"/>
    <col min="7941" max="7941" width="8.5703125" style="232" customWidth="1"/>
    <col min="7942" max="7942" width="9.85546875" style="232" customWidth="1"/>
    <col min="7943" max="7943" width="13.85546875" style="232" customWidth="1"/>
    <col min="7944" max="7944" width="11.7109375" style="232" customWidth="1"/>
    <col min="7945" max="7945" width="11.5703125" style="232" customWidth="1"/>
    <col min="7946" max="7946" width="11" style="232" customWidth="1"/>
    <col min="7947" max="7947" width="10.42578125" style="232" customWidth="1"/>
    <col min="7948" max="7948" width="75.42578125" style="232" customWidth="1"/>
    <col min="7949" max="7949" width="45.28515625" style="232" customWidth="1"/>
    <col min="7950" max="8192" width="9.140625" style="232"/>
    <col min="8193" max="8193" width="4.42578125" style="232" customWidth="1"/>
    <col min="8194" max="8194" width="11.5703125" style="232" customWidth="1"/>
    <col min="8195" max="8195" width="40.42578125" style="232" customWidth="1"/>
    <col min="8196" max="8196" width="5.5703125" style="232" customWidth="1"/>
    <col min="8197" max="8197" width="8.5703125" style="232" customWidth="1"/>
    <col min="8198" max="8198" width="9.85546875" style="232" customWidth="1"/>
    <col min="8199" max="8199" width="13.85546875" style="232" customWidth="1"/>
    <col min="8200" max="8200" width="11.7109375" style="232" customWidth="1"/>
    <col min="8201" max="8201" width="11.5703125" style="232" customWidth="1"/>
    <col min="8202" max="8202" width="11" style="232" customWidth="1"/>
    <col min="8203" max="8203" width="10.42578125" style="232" customWidth="1"/>
    <col min="8204" max="8204" width="75.42578125" style="232" customWidth="1"/>
    <col min="8205" max="8205" width="45.28515625" style="232" customWidth="1"/>
    <col min="8206" max="8448" width="9.140625" style="232"/>
    <col min="8449" max="8449" width="4.42578125" style="232" customWidth="1"/>
    <col min="8450" max="8450" width="11.5703125" style="232" customWidth="1"/>
    <col min="8451" max="8451" width="40.42578125" style="232" customWidth="1"/>
    <col min="8452" max="8452" width="5.5703125" style="232" customWidth="1"/>
    <col min="8453" max="8453" width="8.5703125" style="232" customWidth="1"/>
    <col min="8454" max="8454" width="9.85546875" style="232" customWidth="1"/>
    <col min="8455" max="8455" width="13.85546875" style="232" customWidth="1"/>
    <col min="8456" max="8456" width="11.7109375" style="232" customWidth="1"/>
    <col min="8457" max="8457" width="11.5703125" style="232" customWidth="1"/>
    <col min="8458" max="8458" width="11" style="232" customWidth="1"/>
    <col min="8459" max="8459" width="10.42578125" style="232" customWidth="1"/>
    <col min="8460" max="8460" width="75.42578125" style="232" customWidth="1"/>
    <col min="8461" max="8461" width="45.28515625" style="232" customWidth="1"/>
    <col min="8462" max="8704" width="9.140625" style="232"/>
    <col min="8705" max="8705" width="4.42578125" style="232" customWidth="1"/>
    <col min="8706" max="8706" width="11.5703125" style="232" customWidth="1"/>
    <col min="8707" max="8707" width="40.42578125" style="232" customWidth="1"/>
    <col min="8708" max="8708" width="5.5703125" style="232" customWidth="1"/>
    <col min="8709" max="8709" width="8.5703125" style="232" customWidth="1"/>
    <col min="8710" max="8710" width="9.85546875" style="232" customWidth="1"/>
    <col min="8711" max="8711" width="13.85546875" style="232" customWidth="1"/>
    <col min="8712" max="8712" width="11.7109375" style="232" customWidth="1"/>
    <col min="8713" max="8713" width="11.5703125" style="232" customWidth="1"/>
    <col min="8714" max="8714" width="11" style="232" customWidth="1"/>
    <col min="8715" max="8715" width="10.42578125" style="232" customWidth="1"/>
    <col min="8716" max="8716" width="75.42578125" style="232" customWidth="1"/>
    <col min="8717" max="8717" width="45.28515625" style="232" customWidth="1"/>
    <col min="8718" max="8960" width="9.140625" style="232"/>
    <col min="8961" max="8961" width="4.42578125" style="232" customWidth="1"/>
    <col min="8962" max="8962" width="11.5703125" style="232" customWidth="1"/>
    <col min="8963" max="8963" width="40.42578125" style="232" customWidth="1"/>
    <col min="8964" max="8964" width="5.5703125" style="232" customWidth="1"/>
    <col min="8965" max="8965" width="8.5703125" style="232" customWidth="1"/>
    <col min="8966" max="8966" width="9.85546875" style="232" customWidth="1"/>
    <col min="8967" max="8967" width="13.85546875" style="232" customWidth="1"/>
    <col min="8968" max="8968" width="11.7109375" style="232" customWidth="1"/>
    <col min="8969" max="8969" width="11.5703125" style="232" customWidth="1"/>
    <col min="8970" max="8970" width="11" style="232" customWidth="1"/>
    <col min="8971" max="8971" width="10.42578125" style="232" customWidth="1"/>
    <col min="8972" max="8972" width="75.42578125" style="232" customWidth="1"/>
    <col min="8973" max="8973" width="45.28515625" style="232" customWidth="1"/>
    <col min="8974" max="9216" width="9.140625" style="232"/>
    <col min="9217" max="9217" width="4.42578125" style="232" customWidth="1"/>
    <col min="9218" max="9218" width="11.5703125" style="232" customWidth="1"/>
    <col min="9219" max="9219" width="40.42578125" style="232" customWidth="1"/>
    <col min="9220" max="9220" width="5.5703125" style="232" customWidth="1"/>
    <col min="9221" max="9221" width="8.5703125" style="232" customWidth="1"/>
    <col min="9222" max="9222" width="9.85546875" style="232" customWidth="1"/>
    <col min="9223" max="9223" width="13.85546875" style="232" customWidth="1"/>
    <col min="9224" max="9224" width="11.7109375" style="232" customWidth="1"/>
    <col min="9225" max="9225" width="11.5703125" style="232" customWidth="1"/>
    <col min="9226" max="9226" width="11" style="232" customWidth="1"/>
    <col min="9227" max="9227" width="10.42578125" style="232" customWidth="1"/>
    <col min="9228" max="9228" width="75.42578125" style="232" customWidth="1"/>
    <col min="9229" max="9229" width="45.28515625" style="232" customWidth="1"/>
    <col min="9230" max="9472" width="9.140625" style="232"/>
    <col min="9473" max="9473" width="4.42578125" style="232" customWidth="1"/>
    <col min="9474" max="9474" width="11.5703125" style="232" customWidth="1"/>
    <col min="9475" max="9475" width="40.42578125" style="232" customWidth="1"/>
    <col min="9476" max="9476" width="5.5703125" style="232" customWidth="1"/>
    <col min="9477" max="9477" width="8.5703125" style="232" customWidth="1"/>
    <col min="9478" max="9478" width="9.85546875" style="232" customWidth="1"/>
    <col min="9479" max="9479" width="13.85546875" style="232" customWidth="1"/>
    <col min="9480" max="9480" width="11.7109375" style="232" customWidth="1"/>
    <col min="9481" max="9481" width="11.5703125" style="232" customWidth="1"/>
    <col min="9482" max="9482" width="11" style="232" customWidth="1"/>
    <col min="9483" max="9483" width="10.42578125" style="232" customWidth="1"/>
    <col min="9484" max="9484" width="75.42578125" style="232" customWidth="1"/>
    <col min="9485" max="9485" width="45.28515625" style="232" customWidth="1"/>
    <col min="9486" max="9728" width="9.140625" style="232"/>
    <col min="9729" max="9729" width="4.42578125" style="232" customWidth="1"/>
    <col min="9730" max="9730" width="11.5703125" style="232" customWidth="1"/>
    <col min="9731" max="9731" width="40.42578125" style="232" customWidth="1"/>
    <col min="9732" max="9732" width="5.5703125" style="232" customWidth="1"/>
    <col min="9733" max="9733" width="8.5703125" style="232" customWidth="1"/>
    <col min="9734" max="9734" width="9.85546875" style="232" customWidth="1"/>
    <col min="9735" max="9735" width="13.85546875" style="232" customWidth="1"/>
    <col min="9736" max="9736" width="11.7109375" style="232" customWidth="1"/>
    <col min="9737" max="9737" width="11.5703125" style="232" customWidth="1"/>
    <col min="9738" max="9738" width="11" style="232" customWidth="1"/>
    <col min="9739" max="9739" width="10.42578125" style="232" customWidth="1"/>
    <col min="9740" max="9740" width="75.42578125" style="232" customWidth="1"/>
    <col min="9741" max="9741" width="45.28515625" style="232" customWidth="1"/>
    <col min="9742" max="9984" width="9.140625" style="232"/>
    <col min="9985" max="9985" width="4.42578125" style="232" customWidth="1"/>
    <col min="9986" max="9986" width="11.5703125" style="232" customWidth="1"/>
    <col min="9987" max="9987" width="40.42578125" style="232" customWidth="1"/>
    <col min="9988" max="9988" width="5.5703125" style="232" customWidth="1"/>
    <col min="9989" max="9989" width="8.5703125" style="232" customWidth="1"/>
    <col min="9990" max="9990" width="9.85546875" style="232" customWidth="1"/>
    <col min="9991" max="9991" width="13.85546875" style="232" customWidth="1"/>
    <col min="9992" max="9992" width="11.7109375" style="232" customWidth="1"/>
    <col min="9993" max="9993" width="11.5703125" style="232" customWidth="1"/>
    <col min="9994" max="9994" width="11" style="232" customWidth="1"/>
    <col min="9995" max="9995" width="10.42578125" style="232" customWidth="1"/>
    <col min="9996" max="9996" width="75.42578125" style="232" customWidth="1"/>
    <col min="9997" max="9997" width="45.28515625" style="232" customWidth="1"/>
    <col min="9998" max="10240" width="9.140625" style="232"/>
    <col min="10241" max="10241" width="4.42578125" style="232" customWidth="1"/>
    <col min="10242" max="10242" width="11.5703125" style="232" customWidth="1"/>
    <col min="10243" max="10243" width="40.42578125" style="232" customWidth="1"/>
    <col min="10244" max="10244" width="5.5703125" style="232" customWidth="1"/>
    <col min="10245" max="10245" width="8.5703125" style="232" customWidth="1"/>
    <col min="10246" max="10246" width="9.85546875" style="232" customWidth="1"/>
    <col min="10247" max="10247" width="13.85546875" style="232" customWidth="1"/>
    <col min="10248" max="10248" width="11.7109375" style="232" customWidth="1"/>
    <col min="10249" max="10249" width="11.5703125" style="232" customWidth="1"/>
    <col min="10250" max="10250" width="11" style="232" customWidth="1"/>
    <col min="10251" max="10251" width="10.42578125" style="232" customWidth="1"/>
    <col min="10252" max="10252" width="75.42578125" style="232" customWidth="1"/>
    <col min="10253" max="10253" width="45.28515625" style="232" customWidth="1"/>
    <col min="10254" max="10496" width="9.140625" style="232"/>
    <col min="10497" max="10497" width="4.42578125" style="232" customWidth="1"/>
    <col min="10498" max="10498" width="11.5703125" style="232" customWidth="1"/>
    <col min="10499" max="10499" width="40.42578125" style="232" customWidth="1"/>
    <col min="10500" max="10500" width="5.5703125" style="232" customWidth="1"/>
    <col min="10501" max="10501" width="8.5703125" style="232" customWidth="1"/>
    <col min="10502" max="10502" width="9.85546875" style="232" customWidth="1"/>
    <col min="10503" max="10503" width="13.85546875" style="232" customWidth="1"/>
    <col min="10504" max="10504" width="11.7109375" style="232" customWidth="1"/>
    <col min="10505" max="10505" width="11.5703125" style="232" customWidth="1"/>
    <col min="10506" max="10506" width="11" style="232" customWidth="1"/>
    <col min="10507" max="10507" width="10.42578125" style="232" customWidth="1"/>
    <col min="10508" max="10508" width="75.42578125" style="232" customWidth="1"/>
    <col min="10509" max="10509" width="45.28515625" style="232" customWidth="1"/>
    <col min="10510" max="10752" width="9.140625" style="232"/>
    <col min="10753" max="10753" width="4.42578125" style="232" customWidth="1"/>
    <col min="10754" max="10754" width="11.5703125" style="232" customWidth="1"/>
    <col min="10755" max="10755" width="40.42578125" style="232" customWidth="1"/>
    <col min="10756" max="10756" width="5.5703125" style="232" customWidth="1"/>
    <col min="10757" max="10757" width="8.5703125" style="232" customWidth="1"/>
    <col min="10758" max="10758" width="9.85546875" style="232" customWidth="1"/>
    <col min="10759" max="10759" width="13.85546875" style="232" customWidth="1"/>
    <col min="10760" max="10760" width="11.7109375" style="232" customWidth="1"/>
    <col min="10761" max="10761" width="11.5703125" style="232" customWidth="1"/>
    <col min="10762" max="10762" width="11" style="232" customWidth="1"/>
    <col min="10763" max="10763" width="10.42578125" style="232" customWidth="1"/>
    <col min="10764" max="10764" width="75.42578125" style="232" customWidth="1"/>
    <col min="10765" max="10765" width="45.28515625" style="232" customWidth="1"/>
    <col min="10766" max="11008" width="9.140625" style="232"/>
    <col min="11009" max="11009" width="4.42578125" style="232" customWidth="1"/>
    <col min="11010" max="11010" width="11.5703125" style="232" customWidth="1"/>
    <col min="11011" max="11011" width="40.42578125" style="232" customWidth="1"/>
    <col min="11012" max="11012" width="5.5703125" style="232" customWidth="1"/>
    <col min="11013" max="11013" width="8.5703125" style="232" customWidth="1"/>
    <col min="11014" max="11014" width="9.85546875" style="232" customWidth="1"/>
    <col min="11015" max="11015" width="13.85546875" style="232" customWidth="1"/>
    <col min="11016" max="11016" width="11.7109375" style="232" customWidth="1"/>
    <col min="11017" max="11017" width="11.5703125" style="232" customWidth="1"/>
    <col min="11018" max="11018" width="11" style="232" customWidth="1"/>
    <col min="11019" max="11019" width="10.42578125" style="232" customWidth="1"/>
    <col min="11020" max="11020" width="75.42578125" style="232" customWidth="1"/>
    <col min="11021" max="11021" width="45.28515625" style="232" customWidth="1"/>
    <col min="11022" max="11264" width="9.140625" style="232"/>
    <col min="11265" max="11265" width="4.42578125" style="232" customWidth="1"/>
    <col min="11266" max="11266" width="11.5703125" style="232" customWidth="1"/>
    <col min="11267" max="11267" width="40.42578125" style="232" customWidth="1"/>
    <col min="11268" max="11268" width="5.5703125" style="232" customWidth="1"/>
    <col min="11269" max="11269" width="8.5703125" style="232" customWidth="1"/>
    <col min="11270" max="11270" width="9.85546875" style="232" customWidth="1"/>
    <col min="11271" max="11271" width="13.85546875" style="232" customWidth="1"/>
    <col min="11272" max="11272" width="11.7109375" style="232" customWidth="1"/>
    <col min="11273" max="11273" width="11.5703125" style="232" customWidth="1"/>
    <col min="11274" max="11274" width="11" style="232" customWidth="1"/>
    <col min="11275" max="11275" width="10.42578125" style="232" customWidth="1"/>
    <col min="11276" max="11276" width="75.42578125" style="232" customWidth="1"/>
    <col min="11277" max="11277" width="45.28515625" style="232" customWidth="1"/>
    <col min="11278" max="11520" width="9.140625" style="232"/>
    <col min="11521" max="11521" width="4.42578125" style="232" customWidth="1"/>
    <col min="11522" max="11522" width="11.5703125" style="232" customWidth="1"/>
    <col min="11523" max="11523" width="40.42578125" style="232" customWidth="1"/>
    <col min="11524" max="11524" width="5.5703125" style="232" customWidth="1"/>
    <col min="11525" max="11525" width="8.5703125" style="232" customWidth="1"/>
    <col min="11526" max="11526" width="9.85546875" style="232" customWidth="1"/>
    <col min="11527" max="11527" width="13.85546875" style="232" customWidth="1"/>
    <col min="11528" max="11528" width="11.7109375" style="232" customWidth="1"/>
    <col min="11529" max="11529" width="11.5703125" style="232" customWidth="1"/>
    <col min="11530" max="11530" width="11" style="232" customWidth="1"/>
    <col min="11531" max="11531" width="10.42578125" style="232" customWidth="1"/>
    <col min="11532" max="11532" width="75.42578125" style="232" customWidth="1"/>
    <col min="11533" max="11533" width="45.28515625" style="232" customWidth="1"/>
    <col min="11534" max="11776" width="9.140625" style="232"/>
    <col min="11777" max="11777" width="4.42578125" style="232" customWidth="1"/>
    <col min="11778" max="11778" width="11.5703125" style="232" customWidth="1"/>
    <col min="11779" max="11779" width="40.42578125" style="232" customWidth="1"/>
    <col min="11780" max="11780" width="5.5703125" style="232" customWidth="1"/>
    <col min="11781" max="11781" width="8.5703125" style="232" customWidth="1"/>
    <col min="11782" max="11782" width="9.85546875" style="232" customWidth="1"/>
    <col min="11783" max="11783" width="13.85546875" style="232" customWidth="1"/>
    <col min="11784" max="11784" width="11.7109375" style="232" customWidth="1"/>
    <col min="11785" max="11785" width="11.5703125" style="232" customWidth="1"/>
    <col min="11786" max="11786" width="11" style="232" customWidth="1"/>
    <col min="11787" max="11787" width="10.42578125" style="232" customWidth="1"/>
    <col min="11788" max="11788" width="75.42578125" style="232" customWidth="1"/>
    <col min="11789" max="11789" width="45.28515625" style="232" customWidth="1"/>
    <col min="11790" max="12032" width="9.140625" style="232"/>
    <col min="12033" max="12033" width="4.42578125" style="232" customWidth="1"/>
    <col min="12034" max="12034" width="11.5703125" style="232" customWidth="1"/>
    <col min="12035" max="12035" width="40.42578125" style="232" customWidth="1"/>
    <col min="12036" max="12036" width="5.5703125" style="232" customWidth="1"/>
    <col min="12037" max="12037" width="8.5703125" style="232" customWidth="1"/>
    <col min="12038" max="12038" width="9.85546875" style="232" customWidth="1"/>
    <col min="12039" max="12039" width="13.85546875" style="232" customWidth="1"/>
    <col min="12040" max="12040" width="11.7109375" style="232" customWidth="1"/>
    <col min="12041" max="12041" width="11.5703125" style="232" customWidth="1"/>
    <col min="12042" max="12042" width="11" style="232" customWidth="1"/>
    <col min="12043" max="12043" width="10.42578125" style="232" customWidth="1"/>
    <col min="12044" max="12044" width="75.42578125" style="232" customWidth="1"/>
    <col min="12045" max="12045" width="45.28515625" style="232" customWidth="1"/>
    <col min="12046" max="12288" width="9.140625" style="232"/>
    <col min="12289" max="12289" width="4.42578125" style="232" customWidth="1"/>
    <col min="12290" max="12290" width="11.5703125" style="232" customWidth="1"/>
    <col min="12291" max="12291" width="40.42578125" style="232" customWidth="1"/>
    <col min="12292" max="12292" width="5.5703125" style="232" customWidth="1"/>
    <col min="12293" max="12293" width="8.5703125" style="232" customWidth="1"/>
    <col min="12294" max="12294" width="9.85546875" style="232" customWidth="1"/>
    <col min="12295" max="12295" width="13.85546875" style="232" customWidth="1"/>
    <col min="12296" max="12296" width="11.7109375" style="232" customWidth="1"/>
    <col min="12297" max="12297" width="11.5703125" style="232" customWidth="1"/>
    <col min="12298" max="12298" width="11" style="232" customWidth="1"/>
    <col min="12299" max="12299" width="10.42578125" style="232" customWidth="1"/>
    <col min="12300" max="12300" width="75.42578125" style="232" customWidth="1"/>
    <col min="12301" max="12301" width="45.28515625" style="232" customWidth="1"/>
    <col min="12302" max="12544" width="9.140625" style="232"/>
    <col min="12545" max="12545" width="4.42578125" style="232" customWidth="1"/>
    <col min="12546" max="12546" width="11.5703125" style="232" customWidth="1"/>
    <col min="12547" max="12547" width="40.42578125" style="232" customWidth="1"/>
    <col min="12548" max="12548" width="5.5703125" style="232" customWidth="1"/>
    <col min="12549" max="12549" width="8.5703125" style="232" customWidth="1"/>
    <col min="12550" max="12550" width="9.85546875" style="232" customWidth="1"/>
    <col min="12551" max="12551" width="13.85546875" style="232" customWidth="1"/>
    <col min="12552" max="12552" width="11.7109375" style="232" customWidth="1"/>
    <col min="12553" max="12553" width="11.5703125" style="232" customWidth="1"/>
    <col min="12554" max="12554" width="11" style="232" customWidth="1"/>
    <col min="12555" max="12555" width="10.42578125" style="232" customWidth="1"/>
    <col min="12556" max="12556" width="75.42578125" style="232" customWidth="1"/>
    <col min="12557" max="12557" width="45.28515625" style="232" customWidth="1"/>
    <col min="12558" max="12800" width="9.140625" style="232"/>
    <col min="12801" max="12801" width="4.42578125" style="232" customWidth="1"/>
    <col min="12802" max="12802" width="11.5703125" style="232" customWidth="1"/>
    <col min="12803" max="12803" width="40.42578125" style="232" customWidth="1"/>
    <col min="12804" max="12804" width="5.5703125" style="232" customWidth="1"/>
    <col min="12805" max="12805" width="8.5703125" style="232" customWidth="1"/>
    <col min="12806" max="12806" width="9.85546875" style="232" customWidth="1"/>
    <col min="12807" max="12807" width="13.85546875" style="232" customWidth="1"/>
    <col min="12808" max="12808" width="11.7109375" style="232" customWidth="1"/>
    <col min="12809" max="12809" width="11.5703125" style="232" customWidth="1"/>
    <col min="12810" max="12810" width="11" style="232" customWidth="1"/>
    <col min="12811" max="12811" width="10.42578125" style="232" customWidth="1"/>
    <col min="12812" max="12812" width="75.42578125" style="232" customWidth="1"/>
    <col min="12813" max="12813" width="45.28515625" style="232" customWidth="1"/>
    <col min="12814" max="13056" width="9.140625" style="232"/>
    <col min="13057" max="13057" width="4.42578125" style="232" customWidth="1"/>
    <col min="13058" max="13058" width="11.5703125" style="232" customWidth="1"/>
    <col min="13059" max="13059" width="40.42578125" style="232" customWidth="1"/>
    <col min="13060" max="13060" width="5.5703125" style="232" customWidth="1"/>
    <col min="13061" max="13061" width="8.5703125" style="232" customWidth="1"/>
    <col min="13062" max="13062" width="9.85546875" style="232" customWidth="1"/>
    <col min="13063" max="13063" width="13.85546875" style="232" customWidth="1"/>
    <col min="13064" max="13064" width="11.7109375" style="232" customWidth="1"/>
    <col min="13065" max="13065" width="11.5703125" style="232" customWidth="1"/>
    <col min="13066" max="13066" width="11" style="232" customWidth="1"/>
    <col min="13067" max="13067" width="10.42578125" style="232" customWidth="1"/>
    <col min="13068" max="13068" width="75.42578125" style="232" customWidth="1"/>
    <col min="13069" max="13069" width="45.28515625" style="232" customWidth="1"/>
    <col min="13070" max="13312" width="9.140625" style="232"/>
    <col min="13313" max="13313" width="4.42578125" style="232" customWidth="1"/>
    <col min="13314" max="13314" width="11.5703125" style="232" customWidth="1"/>
    <col min="13315" max="13315" width="40.42578125" style="232" customWidth="1"/>
    <col min="13316" max="13316" width="5.5703125" style="232" customWidth="1"/>
    <col min="13317" max="13317" width="8.5703125" style="232" customWidth="1"/>
    <col min="13318" max="13318" width="9.85546875" style="232" customWidth="1"/>
    <col min="13319" max="13319" width="13.85546875" style="232" customWidth="1"/>
    <col min="13320" max="13320" width="11.7109375" style="232" customWidth="1"/>
    <col min="13321" max="13321" width="11.5703125" style="232" customWidth="1"/>
    <col min="13322" max="13322" width="11" style="232" customWidth="1"/>
    <col min="13323" max="13323" width="10.42578125" style="232" customWidth="1"/>
    <col min="13324" max="13324" width="75.42578125" style="232" customWidth="1"/>
    <col min="13325" max="13325" width="45.28515625" style="232" customWidth="1"/>
    <col min="13326" max="13568" width="9.140625" style="232"/>
    <col min="13569" max="13569" width="4.42578125" style="232" customWidth="1"/>
    <col min="13570" max="13570" width="11.5703125" style="232" customWidth="1"/>
    <col min="13571" max="13571" width="40.42578125" style="232" customWidth="1"/>
    <col min="13572" max="13572" width="5.5703125" style="232" customWidth="1"/>
    <col min="13573" max="13573" width="8.5703125" style="232" customWidth="1"/>
    <col min="13574" max="13574" width="9.85546875" style="232" customWidth="1"/>
    <col min="13575" max="13575" width="13.85546875" style="232" customWidth="1"/>
    <col min="13576" max="13576" width="11.7109375" style="232" customWidth="1"/>
    <col min="13577" max="13577" width="11.5703125" style="232" customWidth="1"/>
    <col min="13578" max="13578" width="11" style="232" customWidth="1"/>
    <col min="13579" max="13579" width="10.42578125" style="232" customWidth="1"/>
    <col min="13580" max="13580" width="75.42578125" style="232" customWidth="1"/>
    <col min="13581" max="13581" width="45.28515625" style="232" customWidth="1"/>
    <col min="13582" max="13824" width="9.140625" style="232"/>
    <col min="13825" max="13825" width="4.42578125" style="232" customWidth="1"/>
    <col min="13826" max="13826" width="11.5703125" style="232" customWidth="1"/>
    <col min="13827" max="13827" width="40.42578125" style="232" customWidth="1"/>
    <col min="13828" max="13828" width="5.5703125" style="232" customWidth="1"/>
    <col min="13829" max="13829" width="8.5703125" style="232" customWidth="1"/>
    <col min="13830" max="13830" width="9.85546875" style="232" customWidth="1"/>
    <col min="13831" max="13831" width="13.85546875" style="232" customWidth="1"/>
    <col min="13832" max="13832" width="11.7109375" style="232" customWidth="1"/>
    <col min="13833" max="13833" width="11.5703125" style="232" customWidth="1"/>
    <col min="13834" max="13834" width="11" style="232" customWidth="1"/>
    <col min="13835" max="13835" width="10.42578125" style="232" customWidth="1"/>
    <col min="13836" max="13836" width="75.42578125" style="232" customWidth="1"/>
    <col min="13837" max="13837" width="45.28515625" style="232" customWidth="1"/>
    <col min="13838" max="14080" width="9.140625" style="232"/>
    <col min="14081" max="14081" width="4.42578125" style="232" customWidth="1"/>
    <col min="14082" max="14082" width="11.5703125" style="232" customWidth="1"/>
    <col min="14083" max="14083" width="40.42578125" style="232" customWidth="1"/>
    <col min="14084" max="14084" width="5.5703125" style="232" customWidth="1"/>
    <col min="14085" max="14085" width="8.5703125" style="232" customWidth="1"/>
    <col min="14086" max="14086" width="9.85546875" style="232" customWidth="1"/>
    <col min="14087" max="14087" width="13.85546875" style="232" customWidth="1"/>
    <col min="14088" max="14088" width="11.7109375" style="232" customWidth="1"/>
    <col min="14089" max="14089" width="11.5703125" style="232" customWidth="1"/>
    <col min="14090" max="14090" width="11" style="232" customWidth="1"/>
    <col min="14091" max="14091" width="10.42578125" style="232" customWidth="1"/>
    <col min="14092" max="14092" width="75.42578125" style="232" customWidth="1"/>
    <col min="14093" max="14093" width="45.28515625" style="232" customWidth="1"/>
    <col min="14094" max="14336" width="9.140625" style="232"/>
    <col min="14337" max="14337" width="4.42578125" style="232" customWidth="1"/>
    <col min="14338" max="14338" width="11.5703125" style="232" customWidth="1"/>
    <col min="14339" max="14339" width="40.42578125" style="232" customWidth="1"/>
    <col min="14340" max="14340" width="5.5703125" style="232" customWidth="1"/>
    <col min="14341" max="14341" width="8.5703125" style="232" customWidth="1"/>
    <col min="14342" max="14342" width="9.85546875" style="232" customWidth="1"/>
    <col min="14343" max="14343" width="13.85546875" style="232" customWidth="1"/>
    <col min="14344" max="14344" width="11.7109375" style="232" customWidth="1"/>
    <col min="14345" max="14345" width="11.5703125" style="232" customWidth="1"/>
    <col min="14346" max="14346" width="11" style="232" customWidth="1"/>
    <col min="14347" max="14347" width="10.42578125" style="232" customWidth="1"/>
    <col min="14348" max="14348" width="75.42578125" style="232" customWidth="1"/>
    <col min="14349" max="14349" width="45.28515625" style="232" customWidth="1"/>
    <col min="14350" max="14592" width="9.140625" style="232"/>
    <col min="14593" max="14593" width="4.42578125" style="232" customWidth="1"/>
    <col min="14594" max="14594" width="11.5703125" style="232" customWidth="1"/>
    <col min="14595" max="14595" width="40.42578125" style="232" customWidth="1"/>
    <col min="14596" max="14596" width="5.5703125" style="232" customWidth="1"/>
    <col min="14597" max="14597" width="8.5703125" style="232" customWidth="1"/>
    <col min="14598" max="14598" width="9.85546875" style="232" customWidth="1"/>
    <col min="14599" max="14599" width="13.85546875" style="232" customWidth="1"/>
    <col min="14600" max="14600" width="11.7109375" style="232" customWidth="1"/>
    <col min="14601" max="14601" width="11.5703125" style="232" customWidth="1"/>
    <col min="14602" max="14602" width="11" style="232" customWidth="1"/>
    <col min="14603" max="14603" width="10.42578125" style="232" customWidth="1"/>
    <col min="14604" max="14604" width="75.42578125" style="232" customWidth="1"/>
    <col min="14605" max="14605" width="45.28515625" style="232" customWidth="1"/>
    <col min="14606" max="14848" width="9.140625" style="232"/>
    <col min="14849" max="14849" width="4.42578125" style="232" customWidth="1"/>
    <col min="14850" max="14850" width="11.5703125" style="232" customWidth="1"/>
    <col min="14851" max="14851" width="40.42578125" style="232" customWidth="1"/>
    <col min="14852" max="14852" width="5.5703125" style="232" customWidth="1"/>
    <col min="14853" max="14853" width="8.5703125" style="232" customWidth="1"/>
    <col min="14854" max="14854" width="9.85546875" style="232" customWidth="1"/>
    <col min="14855" max="14855" width="13.85546875" style="232" customWidth="1"/>
    <col min="14856" max="14856" width="11.7109375" style="232" customWidth="1"/>
    <col min="14857" max="14857" width="11.5703125" style="232" customWidth="1"/>
    <col min="14858" max="14858" width="11" style="232" customWidth="1"/>
    <col min="14859" max="14859" width="10.42578125" style="232" customWidth="1"/>
    <col min="14860" max="14860" width="75.42578125" style="232" customWidth="1"/>
    <col min="14861" max="14861" width="45.28515625" style="232" customWidth="1"/>
    <col min="14862" max="15104" width="9.140625" style="232"/>
    <col min="15105" max="15105" width="4.42578125" style="232" customWidth="1"/>
    <col min="15106" max="15106" width="11.5703125" style="232" customWidth="1"/>
    <col min="15107" max="15107" width="40.42578125" style="232" customWidth="1"/>
    <col min="15108" max="15108" width="5.5703125" style="232" customWidth="1"/>
    <col min="15109" max="15109" width="8.5703125" style="232" customWidth="1"/>
    <col min="15110" max="15110" width="9.85546875" style="232" customWidth="1"/>
    <col min="15111" max="15111" width="13.85546875" style="232" customWidth="1"/>
    <col min="15112" max="15112" width="11.7109375" style="232" customWidth="1"/>
    <col min="15113" max="15113" width="11.5703125" style="232" customWidth="1"/>
    <col min="15114" max="15114" width="11" style="232" customWidth="1"/>
    <col min="15115" max="15115" width="10.42578125" style="232" customWidth="1"/>
    <col min="15116" max="15116" width="75.42578125" style="232" customWidth="1"/>
    <col min="15117" max="15117" width="45.28515625" style="232" customWidth="1"/>
    <col min="15118" max="15360" width="9.140625" style="232"/>
    <col min="15361" max="15361" width="4.42578125" style="232" customWidth="1"/>
    <col min="15362" max="15362" width="11.5703125" style="232" customWidth="1"/>
    <col min="15363" max="15363" width="40.42578125" style="232" customWidth="1"/>
    <col min="15364" max="15364" width="5.5703125" style="232" customWidth="1"/>
    <col min="15365" max="15365" width="8.5703125" style="232" customWidth="1"/>
    <col min="15366" max="15366" width="9.85546875" style="232" customWidth="1"/>
    <col min="15367" max="15367" width="13.85546875" style="232" customWidth="1"/>
    <col min="15368" max="15368" width="11.7109375" style="232" customWidth="1"/>
    <col min="15369" max="15369" width="11.5703125" style="232" customWidth="1"/>
    <col min="15370" max="15370" width="11" style="232" customWidth="1"/>
    <col min="15371" max="15371" width="10.42578125" style="232" customWidth="1"/>
    <col min="15372" max="15372" width="75.42578125" style="232" customWidth="1"/>
    <col min="15373" max="15373" width="45.28515625" style="232" customWidth="1"/>
    <col min="15374" max="15616" width="9.140625" style="232"/>
    <col min="15617" max="15617" width="4.42578125" style="232" customWidth="1"/>
    <col min="15618" max="15618" width="11.5703125" style="232" customWidth="1"/>
    <col min="15619" max="15619" width="40.42578125" style="232" customWidth="1"/>
    <col min="15620" max="15620" width="5.5703125" style="232" customWidth="1"/>
    <col min="15621" max="15621" width="8.5703125" style="232" customWidth="1"/>
    <col min="15622" max="15622" width="9.85546875" style="232" customWidth="1"/>
    <col min="15623" max="15623" width="13.85546875" style="232" customWidth="1"/>
    <col min="15624" max="15624" width="11.7109375" style="232" customWidth="1"/>
    <col min="15625" max="15625" width="11.5703125" style="232" customWidth="1"/>
    <col min="15626" max="15626" width="11" style="232" customWidth="1"/>
    <col min="15627" max="15627" width="10.42578125" style="232" customWidth="1"/>
    <col min="15628" max="15628" width="75.42578125" style="232" customWidth="1"/>
    <col min="15629" max="15629" width="45.28515625" style="232" customWidth="1"/>
    <col min="15630" max="15872" width="9.140625" style="232"/>
    <col min="15873" max="15873" width="4.42578125" style="232" customWidth="1"/>
    <col min="15874" max="15874" width="11.5703125" style="232" customWidth="1"/>
    <col min="15875" max="15875" width="40.42578125" style="232" customWidth="1"/>
    <col min="15876" max="15876" width="5.5703125" style="232" customWidth="1"/>
    <col min="15877" max="15877" width="8.5703125" style="232" customWidth="1"/>
    <col min="15878" max="15878" width="9.85546875" style="232" customWidth="1"/>
    <col min="15879" max="15879" width="13.85546875" style="232" customWidth="1"/>
    <col min="15880" max="15880" width="11.7109375" style="232" customWidth="1"/>
    <col min="15881" max="15881" width="11.5703125" style="232" customWidth="1"/>
    <col min="15882" max="15882" width="11" style="232" customWidth="1"/>
    <col min="15883" max="15883" width="10.42578125" style="232" customWidth="1"/>
    <col min="15884" max="15884" width="75.42578125" style="232" customWidth="1"/>
    <col min="15885" max="15885" width="45.28515625" style="232" customWidth="1"/>
    <col min="15886" max="16128" width="9.140625" style="232"/>
    <col min="16129" max="16129" width="4.42578125" style="232" customWidth="1"/>
    <col min="16130" max="16130" width="11.5703125" style="232" customWidth="1"/>
    <col min="16131" max="16131" width="40.42578125" style="232" customWidth="1"/>
    <col min="16132" max="16132" width="5.5703125" style="232" customWidth="1"/>
    <col min="16133" max="16133" width="8.5703125" style="232" customWidth="1"/>
    <col min="16134" max="16134" width="9.85546875" style="232" customWidth="1"/>
    <col min="16135" max="16135" width="13.85546875" style="232" customWidth="1"/>
    <col min="16136" max="16136" width="11.7109375" style="232" customWidth="1"/>
    <col min="16137" max="16137" width="11.5703125" style="232" customWidth="1"/>
    <col min="16138" max="16138" width="11" style="232" customWidth="1"/>
    <col min="16139" max="16139" width="10.42578125" style="232" customWidth="1"/>
    <col min="16140" max="16140" width="75.42578125" style="232" customWidth="1"/>
    <col min="16141" max="16141" width="45.28515625" style="232" customWidth="1"/>
    <col min="16142" max="16384" width="9.140625" style="232"/>
  </cols>
  <sheetData>
    <row r="1" spans="1:80" ht="15.75" x14ac:dyDescent="0.25">
      <c r="A1" s="327" t="s">
        <v>102</v>
      </c>
      <c r="B1" s="327"/>
      <c r="C1" s="327"/>
      <c r="D1" s="327"/>
      <c r="E1" s="327"/>
      <c r="F1" s="327"/>
      <c r="G1" s="327"/>
    </row>
    <row r="2" spans="1:80" ht="14.25" customHeight="1" thickBot="1" x14ac:dyDescent="0.25">
      <c r="B2" s="233"/>
      <c r="C2" s="234"/>
      <c r="D2" s="234"/>
      <c r="E2" s="235"/>
      <c r="F2" s="234"/>
      <c r="G2" s="234"/>
    </row>
    <row r="3" spans="1:80" ht="13.5" thickTop="1" x14ac:dyDescent="0.2">
      <c r="A3" s="316" t="s">
        <v>2</v>
      </c>
      <c r="B3" s="317"/>
      <c r="C3" s="186" t="s">
        <v>105</v>
      </c>
      <c r="D3" s="236"/>
      <c r="E3" s="237" t="s">
        <v>85</v>
      </c>
      <c r="F3" s="238" t="str">
        <f>'03 03 Rek'!H1</f>
        <v>03</v>
      </c>
      <c r="G3" s="239"/>
    </row>
    <row r="4" spans="1:80" ht="13.5" thickBot="1" x14ac:dyDescent="0.25">
      <c r="A4" s="328" t="s">
        <v>76</v>
      </c>
      <c r="B4" s="319"/>
      <c r="C4" s="192" t="s">
        <v>552</v>
      </c>
      <c r="D4" s="240"/>
      <c r="E4" s="329" t="str">
        <f>'03 03 Rek'!G2</f>
        <v>Vytápění</v>
      </c>
      <c r="F4" s="330"/>
      <c r="G4" s="331"/>
    </row>
    <row r="5" spans="1:80" ht="13.5" thickTop="1" x14ac:dyDescent="0.2">
      <c r="A5" s="241"/>
      <c r="G5" s="243"/>
    </row>
    <row r="6" spans="1:80" ht="27" customHeight="1" x14ac:dyDescent="0.2">
      <c r="A6" s="244" t="s">
        <v>86</v>
      </c>
      <c r="B6" s="245" t="s">
        <v>87</v>
      </c>
      <c r="C6" s="245" t="s">
        <v>88</v>
      </c>
      <c r="D6" s="245" t="s">
        <v>89</v>
      </c>
      <c r="E6" s="246" t="s">
        <v>90</v>
      </c>
      <c r="F6" s="245" t="s">
        <v>91</v>
      </c>
      <c r="G6" s="247" t="s">
        <v>92</v>
      </c>
      <c r="H6" s="248" t="s">
        <v>93</v>
      </c>
      <c r="I6" s="248" t="s">
        <v>94</v>
      </c>
      <c r="J6" s="248" t="s">
        <v>95</v>
      </c>
      <c r="K6" s="248" t="s">
        <v>96</v>
      </c>
    </row>
    <row r="7" spans="1:80" x14ac:dyDescent="0.2">
      <c r="A7" s="249" t="s">
        <v>97</v>
      </c>
      <c r="B7" s="250" t="s">
        <v>232</v>
      </c>
      <c r="C7" s="251" t="s">
        <v>233</v>
      </c>
      <c r="D7" s="252"/>
      <c r="E7" s="253"/>
      <c r="F7" s="253"/>
      <c r="G7" s="254"/>
      <c r="H7" s="255"/>
      <c r="I7" s="256"/>
      <c r="J7" s="257"/>
      <c r="K7" s="258"/>
      <c r="O7" s="259">
        <v>1</v>
      </c>
    </row>
    <row r="8" spans="1:80" ht="22.5" x14ac:dyDescent="0.2">
      <c r="A8" s="260">
        <v>1</v>
      </c>
      <c r="B8" s="261" t="s">
        <v>235</v>
      </c>
      <c r="C8" s="262" t="s">
        <v>553</v>
      </c>
      <c r="D8" s="263" t="s">
        <v>237</v>
      </c>
      <c r="E8" s="264">
        <v>30</v>
      </c>
      <c r="F8" s="264">
        <v>0</v>
      </c>
      <c r="G8" s="265">
        <f>E8*F8</f>
        <v>0</v>
      </c>
      <c r="H8" s="266">
        <v>0</v>
      </c>
      <c r="I8" s="267">
        <f>E8*H8</f>
        <v>0</v>
      </c>
      <c r="J8" s="266">
        <v>0</v>
      </c>
      <c r="K8" s="267">
        <f>E8*J8</f>
        <v>0</v>
      </c>
      <c r="O8" s="259">
        <v>2</v>
      </c>
      <c r="AA8" s="232">
        <v>1</v>
      </c>
      <c r="AB8" s="232">
        <v>1</v>
      </c>
      <c r="AC8" s="232">
        <v>1</v>
      </c>
      <c r="AZ8" s="232">
        <v>1</v>
      </c>
      <c r="BA8" s="232">
        <f>IF(AZ8=1,G8,0)</f>
        <v>0</v>
      </c>
      <c r="BB8" s="232">
        <f>IF(AZ8=2,G8,0)</f>
        <v>0</v>
      </c>
      <c r="BC8" s="232">
        <f>IF(AZ8=3,G8,0)</f>
        <v>0</v>
      </c>
      <c r="BD8" s="232">
        <f>IF(AZ8=4,G8,0)</f>
        <v>0</v>
      </c>
      <c r="BE8" s="232">
        <f>IF(AZ8=5,G8,0)</f>
        <v>0</v>
      </c>
      <c r="CA8" s="259">
        <v>1</v>
      </c>
      <c r="CB8" s="259">
        <v>1</v>
      </c>
    </row>
    <row r="9" spans="1:80" x14ac:dyDescent="0.2">
      <c r="A9" s="277"/>
      <c r="B9" s="278" t="s">
        <v>100</v>
      </c>
      <c r="C9" s="279" t="s">
        <v>234</v>
      </c>
      <c r="D9" s="280"/>
      <c r="E9" s="281"/>
      <c r="F9" s="282"/>
      <c r="G9" s="283">
        <f>SUM(G7:G8)</f>
        <v>0</v>
      </c>
      <c r="H9" s="284"/>
      <c r="I9" s="285">
        <f>SUM(I7:I8)</f>
        <v>0</v>
      </c>
      <c r="J9" s="284"/>
      <c r="K9" s="285">
        <f>SUM(K7:K8)</f>
        <v>0</v>
      </c>
      <c r="O9" s="259">
        <v>4</v>
      </c>
      <c r="BA9" s="286">
        <f>SUM(BA7:BA8)</f>
        <v>0</v>
      </c>
      <c r="BB9" s="286">
        <f>SUM(BB7:BB8)</f>
        <v>0</v>
      </c>
      <c r="BC9" s="286">
        <f>SUM(BC7:BC8)</f>
        <v>0</v>
      </c>
      <c r="BD9" s="286">
        <f>SUM(BD7:BD8)</f>
        <v>0</v>
      </c>
      <c r="BE9" s="286">
        <f>SUM(BE7:BE8)</f>
        <v>0</v>
      </c>
    </row>
    <row r="10" spans="1:80" x14ac:dyDescent="0.2">
      <c r="A10" s="249" t="s">
        <v>97</v>
      </c>
      <c r="B10" s="250" t="s">
        <v>554</v>
      </c>
      <c r="C10" s="251" t="s">
        <v>555</v>
      </c>
      <c r="D10" s="252"/>
      <c r="E10" s="253"/>
      <c r="F10" s="253"/>
      <c r="G10" s="254"/>
      <c r="H10" s="255"/>
      <c r="I10" s="256"/>
      <c r="J10" s="257"/>
      <c r="K10" s="258"/>
      <c r="O10" s="259">
        <v>1</v>
      </c>
    </row>
    <row r="11" spans="1:80" x14ac:dyDescent="0.2">
      <c r="A11" s="260">
        <v>2</v>
      </c>
      <c r="B11" s="261" t="s">
        <v>557</v>
      </c>
      <c r="C11" s="262" t="s">
        <v>558</v>
      </c>
      <c r="D11" s="263" t="s">
        <v>154</v>
      </c>
      <c r="E11" s="264">
        <v>9</v>
      </c>
      <c r="F11" s="264">
        <v>0</v>
      </c>
      <c r="G11" s="265">
        <f>E11*F11</f>
        <v>0</v>
      </c>
      <c r="H11" s="266">
        <v>2.0000000000000002E-5</v>
      </c>
      <c r="I11" s="267">
        <f>E11*H11</f>
        <v>1.8000000000000001E-4</v>
      </c>
      <c r="J11" s="266">
        <v>-1E-3</v>
      </c>
      <c r="K11" s="267">
        <f>E11*J11</f>
        <v>-9.0000000000000011E-3</v>
      </c>
      <c r="O11" s="259">
        <v>2</v>
      </c>
      <c r="AA11" s="232">
        <v>1</v>
      </c>
      <c r="AB11" s="232">
        <v>7</v>
      </c>
      <c r="AC11" s="232">
        <v>7</v>
      </c>
      <c r="AZ11" s="232">
        <v>2</v>
      </c>
      <c r="BA11" s="232">
        <f>IF(AZ11=1,G11,0)</f>
        <v>0</v>
      </c>
      <c r="BB11" s="232">
        <f>IF(AZ11=2,G11,0)</f>
        <v>0</v>
      </c>
      <c r="BC11" s="232">
        <f>IF(AZ11=3,G11,0)</f>
        <v>0</v>
      </c>
      <c r="BD11" s="232">
        <f>IF(AZ11=4,G11,0)</f>
        <v>0</v>
      </c>
      <c r="BE11" s="232">
        <f>IF(AZ11=5,G11,0)</f>
        <v>0</v>
      </c>
      <c r="CA11" s="259">
        <v>1</v>
      </c>
      <c r="CB11" s="259">
        <v>7</v>
      </c>
    </row>
    <row r="12" spans="1:80" x14ac:dyDescent="0.2">
      <c r="A12" s="268"/>
      <c r="B12" s="271"/>
      <c r="C12" s="325" t="s">
        <v>559</v>
      </c>
      <c r="D12" s="326"/>
      <c r="E12" s="272">
        <v>9</v>
      </c>
      <c r="F12" s="273"/>
      <c r="G12" s="274"/>
      <c r="H12" s="275"/>
      <c r="I12" s="269"/>
      <c r="J12" s="276"/>
      <c r="K12" s="269"/>
      <c r="M12" s="270" t="s">
        <v>559</v>
      </c>
      <c r="O12" s="259"/>
    </row>
    <row r="13" spans="1:80" x14ac:dyDescent="0.2">
      <c r="A13" s="260">
        <v>3</v>
      </c>
      <c r="B13" s="261" t="s">
        <v>560</v>
      </c>
      <c r="C13" s="262" t="s">
        <v>561</v>
      </c>
      <c r="D13" s="263" t="s">
        <v>154</v>
      </c>
      <c r="E13" s="264">
        <v>31.4</v>
      </c>
      <c r="F13" s="264">
        <v>0</v>
      </c>
      <c r="G13" s="265">
        <f>E13*F13</f>
        <v>0</v>
      </c>
      <c r="H13" s="266">
        <v>5.4799999999999996E-3</v>
      </c>
      <c r="I13" s="267">
        <f>E13*H13</f>
        <v>0.17207199999999997</v>
      </c>
      <c r="J13" s="266">
        <v>0</v>
      </c>
      <c r="K13" s="267">
        <f>E13*J13</f>
        <v>0</v>
      </c>
      <c r="O13" s="259">
        <v>2</v>
      </c>
      <c r="AA13" s="232">
        <v>1</v>
      </c>
      <c r="AB13" s="232">
        <v>7</v>
      </c>
      <c r="AC13" s="232">
        <v>7</v>
      </c>
      <c r="AZ13" s="232">
        <v>2</v>
      </c>
      <c r="BA13" s="232">
        <f>IF(AZ13=1,G13,0)</f>
        <v>0</v>
      </c>
      <c r="BB13" s="232">
        <f>IF(AZ13=2,G13,0)</f>
        <v>0</v>
      </c>
      <c r="BC13" s="232">
        <f>IF(AZ13=3,G13,0)</f>
        <v>0</v>
      </c>
      <c r="BD13" s="232">
        <f>IF(AZ13=4,G13,0)</f>
        <v>0</v>
      </c>
      <c r="BE13" s="232">
        <f>IF(AZ13=5,G13,0)</f>
        <v>0</v>
      </c>
      <c r="CA13" s="259">
        <v>1</v>
      </c>
      <c r="CB13" s="259">
        <v>7</v>
      </c>
    </row>
    <row r="14" spans="1:80" x14ac:dyDescent="0.2">
      <c r="A14" s="268"/>
      <c r="B14" s="271"/>
      <c r="C14" s="325" t="s">
        <v>562</v>
      </c>
      <c r="D14" s="326"/>
      <c r="E14" s="272">
        <v>6</v>
      </c>
      <c r="F14" s="273"/>
      <c r="G14" s="274"/>
      <c r="H14" s="275"/>
      <c r="I14" s="269"/>
      <c r="J14" s="276"/>
      <c r="K14" s="269"/>
      <c r="M14" s="270" t="s">
        <v>562</v>
      </c>
      <c r="O14" s="259"/>
    </row>
    <row r="15" spans="1:80" x14ac:dyDescent="0.2">
      <c r="A15" s="268"/>
      <c r="B15" s="271"/>
      <c r="C15" s="325" t="s">
        <v>563</v>
      </c>
      <c r="D15" s="326"/>
      <c r="E15" s="272">
        <v>19.399999999999999</v>
      </c>
      <c r="F15" s="273"/>
      <c r="G15" s="274"/>
      <c r="H15" s="275"/>
      <c r="I15" s="269"/>
      <c r="J15" s="276"/>
      <c r="K15" s="269"/>
      <c r="M15" s="270" t="s">
        <v>563</v>
      </c>
      <c r="O15" s="259"/>
    </row>
    <row r="16" spans="1:80" x14ac:dyDescent="0.2">
      <c r="A16" s="268"/>
      <c r="B16" s="271"/>
      <c r="C16" s="325" t="s">
        <v>564</v>
      </c>
      <c r="D16" s="326"/>
      <c r="E16" s="272">
        <v>6</v>
      </c>
      <c r="F16" s="273"/>
      <c r="G16" s="274"/>
      <c r="H16" s="275"/>
      <c r="I16" s="269"/>
      <c r="J16" s="276"/>
      <c r="K16" s="269"/>
      <c r="M16" s="270" t="s">
        <v>564</v>
      </c>
      <c r="O16" s="259"/>
    </row>
    <row r="17" spans="1:80" x14ac:dyDescent="0.2">
      <c r="A17" s="260">
        <v>4</v>
      </c>
      <c r="B17" s="261" t="s">
        <v>565</v>
      </c>
      <c r="C17" s="262" t="s">
        <v>566</v>
      </c>
      <c r="D17" s="263" t="s">
        <v>137</v>
      </c>
      <c r="E17" s="264">
        <v>4</v>
      </c>
      <c r="F17" s="264">
        <v>0</v>
      </c>
      <c r="G17" s="265">
        <f>E17*F17</f>
        <v>0</v>
      </c>
      <c r="H17" s="266">
        <v>2.4000000000000001E-4</v>
      </c>
      <c r="I17" s="267">
        <f>E17*H17</f>
        <v>9.6000000000000002E-4</v>
      </c>
      <c r="J17" s="266">
        <v>0</v>
      </c>
      <c r="K17" s="267">
        <f>E17*J17</f>
        <v>0</v>
      </c>
      <c r="O17" s="259">
        <v>2</v>
      </c>
      <c r="AA17" s="232">
        <v>1</v>
      </c>
      <c r="AB17" s="232">
        <v>7</v>
      </c>
      <c r="AC17" s="232">
        <v>7</v>
      </c>
      <c r="AZ17" s="232">
        <v>2</v>
      </c>
      <c r="BA17" s="232">
        <f>IF(AZ17=1,G17,0)</f>
        <v>0</v>
      </c>
      <c r="BB17" s="232">
        <f>IF(AZ17=2,G17,0)</f>
        <v>0</v>
      </c>
      <c r="BC17" s="232">
        <f>IF(AZ17=3,G17,0)</f>
        <v>0</v>
      </c>
      <c r="BD17" s="232">
        <f>IF(AZ17=4,G17,0)</f>
        <v>0</v>
      </c>
      <c r="BE17" s="232">
        <f>IF(AZ17=5,G17,0)</f>
        <v>0</v>
      </c>
      <c r="CA17" s="259">
        <v>1</v>
      </c>
      <c r="CB17" s="259">
        <v>7</v>
      </c>
    </row>
    <row r="18" spans="1:80" x14ac:dyDescent="0.2">
      <c r="A18" s="260">
        <v>5</v>
      </c>
      <c r="B18" s="261" t="s">
        <v>567</v>
      </c>
      <c r="C18" s="262" t="s">
        <v>568</v>
      </c>
      <c r="D18" s="263" t="s">
        <v>154</v>
      </c>
      <c r="E18" s="264">
        <v>31.4</v>
      </c>
      <c r="F18" s="264">
        <v>0</v>
      </c>
      <c r="G18" s="265">
        <f>E18*F18</f>
        <v>0</v>
      </c>
      <c r="H18" s="266">
        <v>0</v>
      </c>
      <c r="I18" s="267">
        <f>E18*H18</f>
        <v>0</v>
      </c>
      <c r="J18" s="266">
        <v>0</v>
      </c>
      <c r="K18" s="267">
        <f>E18*J18</f>
        <v>0</v>
      </c>
      <c r="O18" s="259">
        <v>2</v>
      </c>
      <c r="AA18" s="232">
        <v>1</v>
      </c>
      <c r="AB18" s="232">
        <v>7</v>
      </c>
      <c r="AC18" s="232">
        <v>7</v>
      </c>
      <c r="AZ18" s="232">
        <v>2</v>
      </c>
      <c r="BA18" s="232">
        <f>IF(AZ18=1,G18,0)</f>
        <v>0</v>
      </c>
      <c r="BB18" s="232">
        <f>IF(AZ18=2,G18,0)</f>
        <v>0</v>
      </c>
      <c r="BC18" s="232">
        <f>IF(AZ18=3,G18,0)</f>
        <v>0</v>
      </c>
      <c r="BD18" s="232">
        <f>IF(AZ18=4,G18,0)</f>
        <v>0</v>
      </c>
      <c r="BE18" s="232">
        <f>IF(AZ18=5,G18,0)</f>
        <v>0</v>
      </c>
      <c r="CA18" s="259">
        <v>1</v>
      </c>
      <c r="CB18" s="259">
        <v>7</v>
      </c>
    </row>
    <row r="19" spans="1:80" x14ac:dyDescent="0.2">
      <c r="A19" s="260">
        <v>6</v>
      </c>
      <c r="B19" s="261" t="s">
        <v>569</v>
      </c>
      <c r="C19" s="262" t="s">
        <v>570</v>
      </c>
      <c r="D19" s="263" t="s">
        <v>137</v>
      </c>
      <c r="E19" s="264">
        <v>4</v>
      </c>
      <c r="F19" s="264">
        <v>0</v>
      </c>
      <c r="G19" s="265">
        <f>E19*F19</f>
        <v>0</v>
      </c>
      <c r="H19" s="266">
        <v>1.6000000000000001E-4</v>
      </c>
      <c r="I19" s="267">
        <f>E19*H19</f>
        <v>6.4000000000000005E-4</v>
      </c>
      <c r="J19" s="266">
        <v>0</v>
      </c>
      <c r="K19" s="267">
        <f>E19*J19</f>
        <v>0</v>
      </c>
      <c r="O19" s="259">
        <v>2</v>
      </c>
      <c r="AA19" s="232">
        <v>1</v>
      </c>
      <c r="AB19" s="232">
        <v>7</v>
      </c>
      <c r="AC19" s="232">
        <v>7</v>
      </c>
      <c r="AZ19" s="232">
        <v>2</v>
      </c>
      <c r="BA19" s="232">
        <f>IF(AZ19=1,G19,0)</f>
        <v>0</v>
      </c>
      <c r="BB19" s="232">
        <f>IF(AZ19=2,G19,0)</f>
        <v>0</v>
      </c>
      <c r="BC19" s="232">
        <f>IF(AZ19=3,G19,0)</f>
        <v>0</v>
      </c>
      <c r="BD19" s="232">
        <f>IF(AZ19=4,G19,0)</f>
        <v>0</v>
      </c>
      <c r="BE19" s="232">
        <f>IF(AZ19=5,G19,0)</f>
        <v>0</v>
      </c>
      <c r="CA19" s="259">
        <v>1</v>
      </c>
      <c r="CB19" s="259">
        <v>7</v>
      </c>
    </row>
    <row r="20" spans="1:80" x14ac:dyDescent="0.2">
      <c r="A20" s="260">
        <v>7</v>
      </c>
      <c r="B20" s="261" t="s">
        <v>571</v>
      </c>
      <c r="C20" s="262" t="s">
        <v>572</v>
      </c>
      <c r="D20" s="263" t="s">
        <v>12</v>
      </c>
      <c r="E20" s="264"/>
      <c r="F20" s="264">
        <v>0</v>
      </c>
      <c r="G20" s="265">
        <f>E20*F20</f>
        <v>0</v>
      </c>
      <c r="H20" s="266">
        <v>0</v>
      </c>
      <c r="I20" s="267">
        <f>E20*H20</f>
        <v>0</v>
      </c>
      <c r="J20" s="266"/>
      <c r="K20" s="267">
        <f>E20*J20</f>
        <v>0</v>
      </c>
      <c r="O20" s="259">
        <v>2</v>
      </c>
      <c r="AA20" s="232">
        <v>7</v>
      </c>
      <c r="AB20" s="232">
        <v>1002</v>
      </c>
      <c r="AC20" s="232">
        <v>5</v>
      </c>
      <c r="AZ20" s="232">
        <v>2</v>
      </c>
      <c r="BA20" s="232">
        <f>IF(AZ20=1,G20,0)</f>
        <v>0</v>
      </c>
      <c r="BB20" s="232">
        <f>IF(AZ20=2,G20,0)</f>
        <v>0</v>
      </c>
      <c r="BC20" s="232">
        <f>IF(AZ20=3,G20,0)</f>
        <v>0</v>
      </c>
      <c r="BD20" s="232">
        <f>IF(AZ20=4,G20,0)</f>
        <v>0</v>
      </c>
      <c r="BE20" s="232">
        <f>IF(AZ20=5,G20,0)</f>
        <v>0</v>
      </c>
      <c r="CA20" s="259">
        <v>7</v>
      </c>
      <c r="CB20" s="259">
        <v>1002</v>
      </c>
    </row>
    <row r="21" spans="1:80" x14ac:dyDescent="0.2">
      <c r="A21" s="277"/>
      <c r="B21" s="278" t="s">
        <v>100</v>
      </c>
      <c r="C21" s="279" t="s">
        <v>556</v>
      </c>
      <c r="D21" s="280"/>
      <c r="E21" s="281"/>
      <c r="F21" s="282"/>
      <c r="G21" s="283">
        <f>SUM(G10:G20)</f>
        <v>0</v>
      </c>
      <c r="H21" s="284"/>
      <c r="I21" s="285">
        <f>SUM(I10:I20)</f>
        <v>0.17385199999999998</v>
      </c>
      <c r="J21" s="284"/>
      <c r="K21" s="285">
        <f>SUM(K10:K20)</f>
        <v>-9.0000000000000011E-3</v>
      </c>
      <c r="O21" s="259">
        <v>4</v>
      </c>
      <c r="BA21" s="286">
        <f>SUM(BA10:BA20)</f>
        <v>0</v>
      </c>
      <c r="BB21" s="286">
        <f>SUM(BB10:BB20)</f>
        <v>0</v>
      </c>
      <c r="BC21" s="286">
        <f>SUM(BC10:BC20)</f>
        <v>0</v>
      </c>
      <c r="BD21" s="286">
        <f>SUM(BD10:BD20)</f>
        <v>0</v>
      </c>
      <c r="BE21" s="286">
        <f>SUM(BE10:BE20)</f>
        <v>0</v>
      </c>
    </row>
    <row r="22" spans="1:80" x14ac:dyDescent="0.2">
      <c r="A22" s="249" t="s">
        <v>97</v>
      </c>
      <c r="B22" s="250" t="s">
        <v>573</v>
      </c>
      <c r="C22" s="251" t="s">
        <v>574</v>
      </c>
      <c r="D22" s="252"/>
      <c r="E22" s="253"/>
      <c r="F22" s="253"/>
      <c r="G22" s="254"/>
      <c r="H22" s="255"/>
      <c r="I22" s="256"/>
      <c r="J22" s="257"/>
      <c r="K22" s="258"/>
      <c r="O22" s="259">
        <v>1</v>
      </c>
    </row>
    <row r="23" spans="1:80" x14ac:dyDescent="0.2">
      <c r="A23" s="260">
        <v>8</v>
      </c>
      <c r="B23" s="261" t="s">
        <v>576</v>
      </c>
      <c r="C23" s="262" t="s">
        <v>577</v>
      </c>
      <c r="D23" s="263" t="s">
        <v>137</v>
      </c>
      <c r="E23" s="264">
        <v>6</v>
      </c>
      <c r="F23" s="264">
        <v>0</v>
      </c>
      <c r="G23" s="265">
        <f>E23*F23</f>
        <v>0</v>
      </c>
      <c r="H23" s="266">
        <v>0</v>
      </c>
      <c r="I23" s="267">
        <f>E23*H23</f>
        <v>0</v>
      </c>
      <c r="J23" s="266">
        <v>0</v>
      </c>
      <c r="K23" s="267">
        <f>E23*J23</f>
        <v>0</v>
      </c>
      <c r="O23" s="259">
        <v>2</v>
      </c>
      <c r="AA23" s="232">
        <v>1</v>
      </c>
      <c r="AB23" s="232">
        <v>7</v>
      </c>
      <c r="AC23" s="232">
        <v>7</v>
      </c>
      <c r="AZ23" s="232">
        <v>2</v>
      </c>
      <c r="BA23" s="232">
        <f>IF(AZ23=1,G23,0)</f>
        <v>0</v>
      </c>
      <c r="BB23" s="232">
        <f>IF(AZ23=2,G23,0)</f>
        <v>0</v>
      </c>
      <c r="BC23" s="232">
        <f>IF(AZ23=3,G23,0)</f>
        <v>0</v>
      </c>
      <c r="BD23" s="232">
        <f>IF(AZ23=4,G23,0)</f>
        <v>0</v>
      </c>
      <c r="BE23" s="232">
        <f>IF(AZ23=5,G23,0)</f>
        <v>0</v>
      </c>
      <c r="CA23" s="259">
        <v>1</v>
      </c>
      <c r="CB23" s="259">
        <v>7</v>
      </c>
    </row>
    <row r="24" spans="1:80" x14ac:dyDescent="0.2">
      <c r="A24" s="260">
        <v>9</v>
      </c>
      <c r="B24" s="261" t="s">
        <v>578</v>
      </c>
      <c r="C24" s="262" t="s">
        <v>579</v>
      </c>
      <c r="D24" s="263" t="s">
        <v>137</v>
      </c>
      <c r="E24" s="264">
        <v>3</v>
      </c>
      <c r="F24" s="264">
        <v>0</v>
      </c>
      <c r="G24" s="265">
        <f>E24*F24</f>
        <v>0</v>
      </c>
      <c r="H24" s="266">
        <v>0</v>
      </c>
      <c r="I24" s="267">
        <f>E24*H24</f>
        <v>0</v>
      </c>
      <c r="J24" s="266">
        <v>0</v>
      </c>
      <c r="K24" s="267">
        <f>E24*J24</f>
        <v>0</v>
      </c>
      <c r="O24" s="259">
        <v>2</v>
      </c>
      <c r="AA24" s="232">
        <v>1</v>
      </c>
      <c r="AB24" s="232">
        <v>7</v>
      </c>
      <c r="AC24" s="232">
        <v>7</v>
      </c>
      <c r="AZ24" s="232">
        <v>2</v>
      </c>
      <c r="BA24" s="232">
        <f>IF(AZ24=1,G24,0)</f>
        <v>0</v>
      </c>
      <c r="BB24" s="232">
        <f>IF(AZ24=2,G24,0)</f>
        <v>0</v>
      </c>
      <c r="BC24" s="232">
        <f>IF(AZ24=3,G24,0)</f>
        <v>0</v>
      </c>
      <c r="BD24" s="232">
        <f>IF(AZ24=4,G24,0)</f>
        <v>0</v>
      </c>
      <c r="BE24" s="232">
        <f>IF(AZ24=5,G24,0)</f>
        <v>0</v>
      </c>
      <c r="CA24" s="259">
        <v>1</v>
      </c>
      <c r="CB24" s="259">
        <v>7</v>
      </c>
    </row>
    <row r="25" spans="1:80" x14ac:dyDescent="0.2">
      <c r="A25" s="260">
        <v>10</v>
      </c>
      <c r="B25" s="261" t="s">
        <v>580</v>
      </c>
      <c r="C25" s="262" t="s">
        <v>581</v>
      </c>
      <c r="D25" s="263" t="s">
        <v>12</v>
      </c>
      <c r="E25" s="264"/>
      <c r="F25" s="264">
        <v>0</v>
      </c>
      <c r="G25" s="265">
        <f>E25*F25</f>
        <v>0</v>
      </c>
      <c r="H25" s="266">
        <v>0</v>
      </c>
      <c r="I25" s="267">
        <f>E25*H25</f>
        <v>0</v>
      </c>
      <c r="J25" s="266"/>
      <c r="K25" s="267">
        <f>E25*J25</f>
        <v>0</v>
      </c>
      <c r="O25" s="259">
        <v>2</v>
      </c>
      <c r="AA25" s="232">
        <v>7</v>
      </c>
      <c r="AB25" s="232">
        <v>1002</v>
      </c>
      <c r="AC25" s="232">
        <v>5</v>
      </c>
      <c r="AZ25" s="232">
        <v>2</v>
      </c>
      <c r="BA25" s="232">
        <f>IF(AZ25=1,G25,0)</f>
        <v>0</v>
      </c>
      <c r="BB25" s="232">
        <f>IF(AZ25=2,G25,0)</f>
        <v>0</v>
      </c>
      <c r="BC25" s="232">
        <f>IF(AZ25=3,G25,0)</f>
        <v>0</v>
      </c>
      <c r="BD25" s="232">
        <f>IF(AZ25=4,G25,0)</f>
        <v>0</v>
      </c>
      <c r="BE25" s="232">
        <f>IF(AZ25=5,G25,0)</f>
        <v>0</v>
      </c>
      <c r="CA25" s="259">
        <v>7</v>
      </c>
      <c r="CB25" s="259">
        <v>1002</v>
      </c>
    </row>
    <row r="26" spans="1:80" x14ac:dyDescent="0.2">
      <c r="A26" s="277"/>
      <c r="B26" s="278" t="s">
        <v>100</v>
      </c>
      <c r="C26" s="279" t="s">
        <v>575</v>
      </c>
      <c r="D26" s="280"/>
      <c r="E26" s="281"/>
      <c r="F26" s="282"/>
      <c r="G26" s="283">
        <f>SUM(G22:G25)</f>
        <v>0</v>
      </c>
      <c r="H26" s="284"/>
      <c r="I26" s="285">
        <f>SUM(I22:I25)</f>
        <v>0</v>
      </c>
      <c r="J26" s="284"/>
      <c r="K26" s="285">
        <f>SUM(K22:K25)</f>
        <v>0</v>
      </c>
      <c r="O26" s="259">
        <v>4</v>
      </c>
      <c r="BA26" s="286">
        <f>SUM(BA22:BA25)</f>
        <v>0</v>
      </c>
      <c r="BB26" s="286">
        <f>SUM(BB22:BB25)</f>
        <v>0</v>
      </c>
      <c r="BC26" s="286">
        <f>SUM(BC22:BC25)</f>
        <v>0</v>
      </c>
      <c r="BD26" s="286">
        <f>SUM(BD22:BD25)</f>
        <v>0</v>
      </c>
      <c r="BE26" s="286">
        <f>SUM(BE22:BE25)</f>
        <v>0</v>
      </c>
    </row>
    <row r="27" spans="1:80" x14ac:dyDescent="0.2">
      <c r="A27" s="249" t="s">
        <v>97</v>
      </c>
      <c r="B27" s="250" t="s">
        <v>582</v>
      </c>
      <c r="C27" s="251" t="s">
        <v>583</v>
      </c>
      <c r="D27" s="252"/>
      <c r="E27" s="253"/>
      <c r="F27" s="253"/>
      <c r="G27" s="254"/>
      <c r="H27" s="255"/>
      <c r="I27" s="256"/>
      <c r="J27" s="257"/>
      <c r="K27" s="258"/>
      <c r="O27" s="259">
        <v>1</v>
      </c>
    </row>
    <row r="28" spans="1:80" x14ac:dyDescent="0.2">
      <c r="A28" s="260">
        <v>11</v>
      </c>
      <c r="B28" s="261" t="s">
        <v>585</v>
      </c>
      <c r="C28" s="262" t="s">
        <v>586</v>
      </c>
      <c r="D28" s="263" t="s">
        <v>137</v>
      </c>
      <c r="E28" s="264">
        <v>3</v>
      </c>
      <c r="F28" s="264">
        <v>0</v>
      </c>
      <c r="G28" s="265">
        <f t="shared" ref="G28:G38" si="0">E28*F28</f>
        <v>0</v>
      </c>
      <c r="H28" s="266">
        <v>0</v>
      </c>
      <c r="I28" s="267">
        <f t="shared" ref="I28:I38" si="1">E28*H28</f>
        <v>0</v>
      </c>
      <c r="J28" s="266">
        <v>0</v>
      </c>
      <c r="K28" s="267">
        <f t="shared" ref="K28:K38" si="2">E28*J28</f>
        <v>0</v>
      </c>
      <c r="O28" s="259">
        <v>2</v>
      </c>
      <c r="AA28" s="232">
        <v>1</v>
      </c>
      <c r="AB28" s="232">
        <v>7</v>
      </c>
      <c r="AC28" s="232">
        <v>7</v>
      </c>
      <c r="AZ28" s="232">
        <v>2</v>
      </c>
      <c r="BA28" s="232">
        <f t="shared" ref="BA28:BA38" si="3">IF(AZ28=1,G28,0)</f>
        <v>0</v>
      </c>
      <c r="BB28" s="232">
        <f t="shared" ref="BB28:BB38" si="4">IF(AZ28=2,G28,0)</f>
        <v>0</v>
      </c>
      <c r="BC28" s="232">
        <f t="shared" ref="BC28:BC38" si="5">IF(AZ28=3,G28,0)</f>
        <v>0</v>
      </c>
      <c r="BD28" s="232">
        <f t="shared" ref="BD28:BD38" si="6">IF(AZ28=4,G28,0)</f>
        <v>0</v>
      </c>
      <c r="BE28" s="232">
        <f t="shared" ref="BE28:BE38" si="7">IF(AZ28=5,G28,0)</f>
        <v>0</v>
      </c>
      <c r="CA28" s="259">
        <v>1</v>
      </c>
      <c r="CB28" s="259">
        <v>7</v>
      </c>
    </row>
    <row r="29" spans="1:80" x14ac:dyDescent="0.2">
      <c r="A29" s="260">
        <v>12</v>
      </c>
      <c r="B29" s="261" t="s">
        <v>587</v>
      </c>
      <c r="C29" s="262" t="s">
        <v>588</v>
      </c>
      <c r="D29" s="263" t="s">
        <v>140</v>
      </c>
      <c r="E29" s="264">
        <v>2</v>
      </c>
      <c r="F29" s="264">
        <v>0</v>
      </c>
      <c r="G29" s="265">
        <f t="shared" si="0"/>
        <v>0</v>
      </c>
      <c r="H29" s="266">
        <v>0</v>
      </c>
      <c r="I29" s="267">
        <f t="shared" si="1"/>
        <v>0</v>
      </c>
      <c r="J29" s="266">
        <v>-2.3800000000000002E-2</v>
      </c>
      <c r="K29" s="267">
        <f t="shared" si="2"/>
        <v>-4.7600000000000003E-2</v>
      </c>
      <c r="O29" s="259">
        <v>2</v>
      </c>
      <c r="AA29" s="232">
        <v>1</v>
      </c>
      <c r="AB29" s="232">
        <v>7</v>
      </c>
      <c r="AC29" s="232">
        <v>7</v>
      </c>
      <c r="AZ29" s="232">
        <v>2</v>
      </c>
      <c r="BA29" s="232">
        <f t="shared" si="3"/>
        <v>0</v>
      </c>
      <c r="BB29" s="232">
        <f t="shared" si="4"/>
        <v>0</v>
      </c>
      <c r="BC29" s="232">
        <f t="shared" si="5"/>
        <v>0</v>
      </c>
      <c r="BD29" s="232">
        <f t="shared" si="6"/>
        <v>0</v>
      </c>
      <c r="BE29" s="232">
        <f t="shared" si="7"/>
        <v>0</v>
      </c>
      <c r="CA29" s="259">
        <v>1</v>
      </c>
      <c r="CB29" s="259">
        <v>7</v>
      </c>
    </row>
    <row r="30" spans="1:80" x14ac:dyDescent="0.2">
      <c r="A30" s="260">
        <v>13</v>
      </c>
      <c r="B30" s="261" t="s">
        <v>589</v>
      </c>
      <c r="C30" s="262" t="s">
        <v>590</v>
      </c>
      <c r="D30" s="263" t="s">
        <v>137</v>
      </c>
      <c r="E30" s="264">
        <v>1</v>
      </c>
      <c r="F30" s="264">
        <v>0</v>
      </c>
      <c r="G30" s="265">
        <f t="shared" si="0"/>
        <v>0</v>
      </c>
      <c r="H30" s="266">
        <v>1.575E-2</v>
      </c>
      <c r="I30" s="267">
        <f t="shared" si="1"/>
        <v>1.575E-2</v>
      </c>
      <c r="J30" s="266">
        <v>0</v>
      </c>
      <c r="K30" s="267">
        <f t="shared" si="2"/>
        <v>0</v>
      </c>
      <c r="O30" s="259">
        <v>2</v>
      </c>
      <c r="AA30" s="232">
        <v>1</v>
      </c>
      <c r="AB30" s="232">
        <v>7</v>
      </c>
      <c r="AC30" s="232">
        <v>7</v>
      </c>
      <c r="AZ30" s="232">
        <v>2</v>
      </c>
      <c r="BA30" s="232">
        <f t="shared" si="3"/>
        <v>0</v>
      </c>
      <c r="BB30" s="232">
        <f t="shared" si="4"/>
        <v>0</v>
      </c>
      <c r="BC30" s="232">
        <f t="shared" si="5"/>
        <v>0</v>
      </c>
      <c r="BD30" s="232">
        <f t="shared" si="6"/>
        <v>0</v>
      </c>
      <c r="BE30" s="232">
        <f t="shared" si="7"/>
        <v>0</v>
      </c>
      <c r="CA30" s="259">
        <v>1</v>
      </c>
      <c r="CB30" s="259">
        <v>7</v>
      </c>
    </row>
    <row r="31" spans="1:80" x14ac:dyDescent="0.2">
      <c r="A31" s="260">
        <v>14</v>
      </c>
      <c r="B31" s="261" t="s">
        <v>591</v>
      </c>
      <c r="C31" s="262" t="s">
        <v>592</v>
      </c>
      <c r="D31" s="263" t="s">
        <v>137</v>
      </c>
      <c r="E31" s="264">
        <v>1</v>
      </c>
      <c r="F31" s="264">
        <v>0</v>
      </c>
      <c r="G31" s="265">
        <f t="shared" si="0"/>
        <v>0</v>
      </c>
      <c r="H31" s="266">
        <v>2.1350000000000001E-2</v>
      </c>
      <c r="I31" s="267">
        <f t="shared" si="1"/>
        <v>2.1350000000000001E-2</v>
      </c>
      <c r="J31" s="266">
        <v>0</v>
      </c>
      <c r="K31" s="267">
        <f t="shared" si="2"/>
        <v>0</v>
      </c>
      <c r="O31" s="259">
        <v>2</v>
      </c>
      <c r="AA31" s="232">
        <v>1</v>
      </c>
      <c r="AB31" s="232">
        <v>7</v>
      </c>
      <c r="AC31" s="232">
        <v>7</v>
      </c>
      <c r="AZ31" s="232">
        <v>2</v>
      </c>
      <c r="BA31" s="232">
        <f t="shared" si="3"/>
        <v>0</v>
      </c>
      <c r="BB31" s="232">
        <f t="shared" si="4"/>
        <v>0</v>
      </c>
      <c r="BC31" s="232">
        <f t="shared" si="5"/>
        <v>0</v>
      </c>
      <c r="BD31" s="232">
        <f t="shared" si="6"/>
        <v>0</v>
      </c>
      <c r="BE31" s="232">
        <f t="shared" si="7"/>
        <v>0</v>
      </c>
      <c r="CA31" s="259">
        <v>1</v>
      </c>
      <c r="CB31" s="259">
        <v>7</v>
      </c>
    </row>
    <row r="32" spans="1:80" x14ac:dyDescent="0.2">
      <c r="A32" s="260">
        <v>15</v>
      </c>
      <c r="B32" s="261" t="s">
        <v>593</v>
      </c>
      <c r="C32" s="262" t="s">
        <v>594</v>
      </c>
      <c r="D32" s="263" t="s">
        <v>137</v>
      </c>
      <c r="E32" s="264">
        <v>1</v>
      </c>
      <c r="F32" s="264">
        <v>0</v>
      </c>
      <c r="G32" s="265">
        <f t="shared" si="0"/>
        <v>0</v>
      </c>
      <c r="H32" s="266">
        <v>2.4400000000000002E-2</v>
      </c>
      <c r="I32" s="267">
        <f t="shared" si="1"/>
        <v>2.4400000000000002E-2</v>
      </c>
      <c r="J32" s="266">
        <v>0</v>
      </c>
      <c r="K32" s="267">
        <f t="shared" si="2"/>
        <v>0</v>
      </c>
      <c r="O32" s="259">
        <v>2</v>
      </c>
      <c r="AA32" s="232">
        <v>1</v>
      </c>
      <c r="AB32" s="232">
        <v>7</v>
      </c>
      <c r="AC32" s="232">
        <v>7</v>
      </c>
      <c r="AZ32" s="232">
        <v>2</v>
      </c>
      <c r="BA32" s="232">
        <f t="shared" si="3"/>
        <v>0</v>
      </c>
      <c r="BB32" s="232">
        <f t="shared" si="4"/>
        <v>0</v>
      </c>
      <c r="BC32" s="232">
        <f t="shared" si="5"/>
        <v>0</v>
      </c>
      <c r="BD32" s="232">
        <f t="shared" si="6"/>
        <v>0</v>
      </c>
      <c r="BE32" s="232">
        <f t="shared" si="7"/>
        <v>0</v>
      </c>
      <c r="CA32" s="259">
        <v>1</v>
      </c>
      <c r="CB32" s="259">
        <v>7</v>
      </c>
    </row>
    <row r="33" spans="1:80" x14ac:dyDescent="0.2">
      <c r="A33" s="260">
        <v>16</v>
      </c>
      <c r="B33" s="261" t="s">
        <v>595</v>
      </c>
      <c r="C33" s="262" t="s">
        <v>596</v>
      </c>
      <c r="D33" s="263" t="s">
        <v>137</v>
      </c>
      <c r="E33" s="264">
        <v>3</v>
      </c>
      <c r="F33" s="264">
        <v>0</v>
      </c>
      <c r="G33" s="265">
        <f t="shared" si="0"/>
        <v>0</v>
      </c>
      <c r="H33" s="266">
        <v>0</v>
      </c>
      <c r="I33" s="267">
        <f t="shared" si="1"/>
        <v>0</v>
      </c>
      <c r="J33" s="266">
        <v>0</v>
      </c>
      <c r="K33" s="267">
        <f t="shared" si="2"/>
        <v>0</v>
      </c>
      <c r="O33" s="259">
        <v>2</v>
      </c>
      <c r="AA33" s="232">
        <v>1</v>
      </c>
      <c r="AB33" s="232">
        <v>7</v>
      </c>
      <c r="AC33" s="232">
        <v>7</v>
      </c>
      <c r="AZ33" s="232">
        <v>2</v>
      </c>
      <c r="BA33" s="232">
        <f t="shared" si="3"/>
        <v>0</v>
      </c>
      <c r="BB33" s="232">
        <f t="shared" si="4"/>
        <v>0</v>
      </c>
      <c r="BC33" s="232">
        <f t="shared" si="5"/>
        <v>0</v>
      </c>
      <c r="BD33" s="232">
        <f t="shared" si="6"/>
        <v>0</v>
      </c>
      <c r="BE33" s="232">
        <f t="shared" si="7"/>
        <v>0</v>
      </c>
      <c r="CA33" s="259">
        <v>1</v>
      </c>
      <c r="CB33" s="259">
        <v>7</v>
      </c>
    </row>
    <row r="34" spans="1:80" x14ac:dyDescent="0.2">
      <c r="A34" s="260">
        <v>17</v>
      </c>
      <c r="B34" s="261" t="s">
        <v>597</v>
      </c>
      <c r="C34" s="262" t="s">
        <v>598</v>
      </c>
      <c r="D34" s="263" t="s">
        <v>137</v>
      </c>
      <c r="E34" s="264">
        <v>3</v>
      </c>
      <c r="F34" s="264">
        <v>0</v>
      </c>
      <c r="G34" s="265">
        <f t="shared" si="0"/>
        <v>0</v>
      </c>
      <c r="H34" s="266">
        <v>0</v>
      </c>
      <c r="I34" s="267">
        <f t="shared" si="1"/>
        <v>0</v>
      </c>
      <c r="J34" s="266">
        <v>0</v>
      </c>
      <c r="K34" s="267">
        <f t="shared" si="2"/>
        <v>0</v>
      </c>
      <c r="O34" s="259">
        <v>2</v>
      </c>
      <c r="AA34" s="232">
        <v>1</v>
      </c>
      <c r="AB34" s="232">
        <v>7</v>
      </c>
      <c r="AC34" s="232">
        <v>7</v>
      </c>
      <c r="AZ34" s="232">
        <v>2</v>
      </c>
      <c r="BA34" s="232">
        <f t="shared" si="3"/>
        <v>0</v>
      </c>
      <c r="BB34" s="232">
        <f t="shared" si="4"/>
        <v>0</v>
      </c>
      <c r="BC34" s="232">
        <f t="shared" si="5"/>
        <v>0</v>
      </c>
      <c r="BD34" s="232">
        <f t="shared" si="6"/>
        <v>0</v>
      </c>
      <c r="BE34" s="232">
        <f t="shared" si="7"/>
        <v>0</v>
      </c>
      <c r="CA34" s="259">
        <v>1</v>
      </c>
      <c r="CB34" s="259">
        <v>7</v>
      </c>
    </row>
    <row r="35" spans="1:80" x14ac:dyDescent="0.2">
      <c r="A35" s="260">
        <v>18</v>
      </c>
      <c r="B35" s="261" t="s">
        <v>599</v>
      </c>
      <c r="C35" s="262" t="s">
        <v>600</v>
      </c>
      <c r="D35" s="263" t="s">
        <v>137</v>
      </c>
      <c r="E35" s="264">
        <v>3</v>
      </c>
      <c r="F35" s="264">
        <v>0</v>
      </c>
      <c r="G35" s="265">
        <f t="shared" si="0"/>
        <v>0</v>
      </c>
      <c r="H35" s="266">
        <v>0</v>
      </c>
      <c r="I35" s="267">
        <f t="shared" si="1"/>
        <v>0</v>
      </c>
      <c r="J35" s="266">
        <v>0</v>
      </c>
      <c r="K35" s="267">
        <f t="shared" si="2"/>
        <v>0</v>
      </c>
      <c r="O35" s="259">
        <v>2</v>
      </c>
      <c r="AA35" s="232">
        <v>1</v>
      </c>
      <c r="AB35" s="232">
        <v>7</v>
      </c>
      <c r="AC35" s="232">
        <v>7</v>
      </c>
      <c r="AZ35" s="232">
        <v>2</v>
      </c>
      <c r="BA35" s="232">
        <f t="shared" si="3"/>
        <v>0</v>
      </c>
      <c r="BB35" s="232">
        <f t="shared" si="4"/>
        <v>0</v>
      </c>
      <c r="BC35" s="232">
        <f t="shared" si="5"/>
        <v>0</v>
      </c>
      <c r="BD35" s="232">
        <f t="shared" si="6"/>
        <v>0</v>
      </c>
      <c r="BE35" s="232">
        <f t="shared" si="7"/>
        <v>0</v>
      </c>
      <c r="CA35" s="259">
        <v>1</v>
      </c>
      <c r="CB35" s="259">
        <v>7</v>
      </c>
    </row>
    <row r="36" spans="1:80" x14ac:dyDescent="0.2">
      <c r="A36" s="260">
        <v>19</v>
      </c>
      <c r="B36" s="261" t="s">
        <v>601</v>
      </c>
      <c r="C36" s="262" t="s">
        <v>602</v>
      </c>
      <c r="D36" s="263" t="s">
        <v>140</v>
      </c>
      <c r="E36" s="264">
        <v>2</v>
      </c>
      <c r="F36" s="264">
        <v>0</v>
      </c>
      <c r="G36" s="265">
        <f t="shared" si="0"/>
        <v>0</v>
      </c>
      <c r="H36" s="266">
        <v>0</v>
      </c>
      <c r="I36" s="267">
        <f t="shared" si="1"/>
        <v>0</v>
      </c>
      <c r="J36" s="266">
        <v>0</v>
      </c>
      <c r="K36" s="267">
        <f t="shared" si="2"/>
        <v>0</v>
      </c>
      <c r="O36" s="259">
        <v>2</v>
      </c>
      <c r="AA36" s="232">
        <v>1</v>
      </c>
      <c r="AB36" s="232">
        <v>7</v>
      </c>
      <c r="AC36" s="232">
        <v>7</v>
      </c>
      <c r="AZ36" s="232">
        <v>2</v>
      </c>
      <c r="BA36" s="232">
        <f t="shared" si="3"/>
        <v>0</v>
      </c>
      <c r="BB36" s="232">
        <f t="shared" si="4"/>
        <v>0</v>
      </c>
      <c r="BC36" s="232">
        <f t="shared" si="5"/>
        <v>0</v>
      </c>
      <c r="BD36" s="232">
        <f t="shared" si="6"/>
        <v>0</v>
      </c>
      <c r="BE36" s="232">
        <f t="shared" si="7"/>
        <v>0</v>
      </c>
      <c r="CA36" s="259">
        <v>1</v>
      </c>
      <c r="CB36" s="259">
        <v>7</v>
      </c>
    </row>
    <row r="37" spans="1:80" ht="22.5" x14ac:dyDescent="0.2">
      <c r="A37" s="260">
        <v>20</v>
      </c>
      <c r="B37" s="261" t="s">
        <v>245</v>
      </c>
      <c r="C37" s="262" t="s">
        <v>603</v>
      </c>
      <c r="D37" s="263" t="s">
        <v>137</v>
      </c>
      <c r="E37" s="264">
        <v>1</v>
      </c>
      <c r="F37" s="264">
        <v>0</v>
      </c>
      <c r="G37" s="265">
        <f t="shared" si="0"/>
        <v>0</v>
      </c>
      <c r="H37" s="266">
        <v>0</v>
      </c>
      <c r="I37" s="267">
        <f t="shared" si="1"/>
        <v>0</v>
      </c>
      <c r="J37" s="266"/>
      <c r="K37" s="267">
        <f t="shared" si="2"/>
        <v>0</v>
      </c>
      <c r="O37" s="259">
        <v>2</v>
      </c>
      <c r="AA37" s="232">
        <v>12</v>
      </c>
      <c r="AB37" s="232">
        <v>0</v>
      </c>
      <c r="AC37" s="232">
        <v>1</v>
      </c>
      <c r="AZ37" s="232">
        <v>2</v>
      </c>
      <c r="BA37" s="232">
        <f t="shared" si="3"/>
        <v>0</v>
      </c>
      <c r="BB37" s="232">
        <f t="shared" si="4"/>
        <v>0</v>
      </c>
      <c r="BC37" s="232">
        <f t="shared" si="5"/>
        <v>0</v>
      </c>
      <c r="BD37" s="232">
        <f t="shared" si="6"/>
        <v>0</v>
      </c>
      <c r="BE37" s="232">
        <f t="shared" si="7"/>
        <v>0</v>
      </c>
      <c r="CA37" s="259">
        <v>12</v>
      </c>
      <c r="CB37" s="259">
        <v>0</v>
      </c>
    </row>
    <row r="38" spans="1:80" x14ac:dyDescent="0.2">
      <c r="A38" s="260">
        <v>21</v>
      </c>
      <c r="B38" s="261" t="s">
        <v>604</v>
      </c>
      <c r="C38" s="262" t="s">
        <v>605</v>
      </c>
      <c r="D38" s="263" t="s">
        <v>12</v>
      </c>
      <c r="E38" s="264"/>
      <c r="F38" s="264">
        <v>0</v>
      </c>
      <c r="G38" s="265">
        <f t="shared" si="0"/>
        <v>0</v>
      </c>
      <c r="H38" s="266">
        <v>0</v>
      </c>
      <c r="I38" s="267">
        <f t="shared" si="1"/>
        <v>0</v>
      </c>
      <c r="J38" s="266"/>
      <c r="K38" s="267">
        <f t="shared" si="2"/>
        <v>0</v>
      </c>
      <c r="O38" s="259">
        <v>2</v>
      </c>
      <c r="AA38" s="232">
        <v>7</v>
      </c>
      <c r="AB38" s="232">
        <v>1002</v>
      </c>
      <c r="AC38" s="232">
        <v>5</v>
      </c>
      <c r="AZ38" s="232">
        <v>2</v>
      </c>
      <c r="BA38" s="232">
        <f t="shared" si="3"/>
        <v>0</v>
      </c>
      <c r="BB38" s="232">
        <f t="shared" si="4"/>
        <v>0</v>
      </c>
      <c r="BC38" s="232">
        <f t="shared" si="5"/>
        <v>0</v>
      </c>
      <c r="BD38" s="232">
        <f t="shared" si="6"/>
        <v>0</v>
      </c>
      <c r="BE38" s="232">
        <f t="shared" si="7"/>
        <v>0</v>
      </c>
      <c r="CA38" s="259">
        <v>7</v>
      </c>
      <c r="CB38" s="259">
        <v>1002</v>
      </c>
    </row>
    <row r="39" spans="1:80" x14ac:dyDescent="0.2">
      <c r="A39" s="277"/>
      <c r="B39" s="278" t="s">
        <v>100</v>
      </c>
      <c r="C39" s="279" t="s">
        <v>584</v>
      </c>
      <c r="D39" s="280"/>
      <c r="E39" s="281"/>
      <c r="F39" s="282"/>
      <c r="G39" s="283">
        <f>SUM(G27:G38)</f>
        <v>0</v>
      </c>
      <c r="H39" s="284"/>
      <c r="I39" s="285">
        <f>SUM(I27:I38)</f>
        <v>6.1499999999999999E-2</v>
      </c>
      <c r="J39" s="284"/>
      <c r="K39" s="285">
        <f>SUM(K27:K38)</f>
        <v>-4.7600000000000003E-2</v>
      </c>
      <c r="O39" s="259">
        <v>4</v>
      </c>
      <c r="BA39" s="286">
        <f>SUM(BA27:BA38)</f>
        <v>0</v>
      </c>
      <c r="BB39" s="286">
        <f>SUM(BB27:BB38)</f>
        <v>0</v>
      </c>
      <c r="BC39" s="286">
        <f>SUM(BC27:BC38)</f>
        <v>0</v>
      </c>
      <c r="BD39" s="286">
        <f>SUM(BD27:BD38)</f>
        <v>0</v>
      </c>
      <c r="BE39" s="286">
        <f>SUM(BE27:BE38)</f>
        <v>0</v>
      </c>
    </row>
    <row r="40" spans="1:80" x14ac:dyDescent="0.2">
      <c r="E40" s="232"/>
    </row>
    <row r="41" spans="1:80" x14ac:dyDescent="0.2">
      <c r="E41" s="232"/>
    </row>
    <row r="42" spans="1:80" x14ac:dyDescent="0.2">
      <c r="E42" s="232"/>
    </row>
    <row r="43" spans="1:80" x14ac:dyDescent="0.2">
      <c r="E43" s="232"/>
    </row>
    <row r="44" spans="1:80" x14ac:dyDescent="0.2">
      <c r="E44" s="232"/>
    </row>
    <row r="45" spans="1:80" x14ac:dyDescent="0.2">
      <c r="E45" s="232"/>
    </row>
    <row r="46" spans="1:80" x14ac:dyDescent="0.2">
      <c r="E46" s="232"/>
    </row>
    <row r="47" spans="1:80" x14ac:dyDescent="0.2">
      <c r="E47" s="232"/>
    </row>
    <row r="48" spans="1:80" x14ac:dyDescent="0.2">
      <c r="E48" s="232"/>
    </row>
    <row r="49" spans="1:7" x14ac:dyDescent="0.2">
      <c r="E49" s="232"/>
    </row>
    <row r="50" spans="1:7" x14ac:dyDescent="0.2">
      <c r="E50" s="232"/>
    </row>
    <row r="51" spans="1:7" x14ac:dyDescent="0.2">
      <c r="E51" s="232"/>
    </row>
    <row r="52" spans="1:7" x14ac:dyDescent="0.2">
      <c r="E52" s="232"/>
    </row>
    <row r="53" spans="1:7" x14ac:dyDescent="0.2">
      <c r="E53" s="232"/>
    </row>
    <row r="54" spans="1:7" x14ac:dyDescent="0.2">
      <c r="E54" s="232"/>
    </row>
    <row r="55" spans="1:7" x14ac:dyDescent="0.2">
      <c r="E55" s="232"/>
    </row>
    <row r="56" spans="1:7" x14ac:dyDescent="0.2">
      <c r="E56" s="232"/>
    </row>
    <row r="57" spans="1:7" x14ac:dyDescent="0.2">
      <c r="E57" s="232"/>
    </row>
    <row r="58" spans="1:7" x14ac:dyDescent="0.2">
      <c r="E58" s="232"/>
    </row>
    <row r="59" spans="1:7" x14ac:dyDescent="0.2">
      <c r="E59" s="232"/>
    </row>
    <row r="60" spans="1:7" x14ac:dyDescent="0.2">
      <c r="E60" s="232"/>
    </row>
    <row r="61" spans="1:7" x14ac:dyDescent="0.2">
      <c r="E61" s="232"/>
    </row>
    <row r="62" spans="1:7" x14ac:dyDescent="0.2">
      <c r="E62" s="232"/>
    </row>
    <row r="63" spans="1:7" x14ac:dyDescent="0.2">
      <c r="A63" s="276"/>
      <c r="B63" s="276"/>
      <c r="C63" s="276"/>
      <c r="D63" s="276"/>
      <c r="E63" s="276"/>
      <c r="F63" s="276"/>
      <c r="G63" s="276"/>
    </row>
    <row r="64" spans="1:7" x14ac:dyDescent="0.2">
      <c r="A64" s="276"/>
      <c r="B64" s="276"/>
      <c r="C64" s="276"/>
      <c r="D64" s="276"/>
      <c r="E64" s="276"/>
      <c r="F64" s="276"/>
      <c r="G64" s="276"/>
    </row>
    <row r="65" spans="1:7" x14ac:dyDescent="0.2">
      <c r="A65" s="276"/>
      <c r="B65" s="276"/>
      <c r="C65" s="276"/>
      <c r="D65" s="276"/>
      <c r="E65" s="276"/>
      <c r="F65" s="276"/>
      <c r="G65" s="276"/>
    </row>
    <row r="66" spans="1:7" x14ac:dyDescent="0.2">
      <c r="A66" s="276"/>
      <c r="B66" s="276"/>
      <c r="C66" s="276"/>
      <c r="D66" s="276"/>
      <c r="E66" s="276"/>
      <c r="F66" s="276"/>
      <c r="G66" s="276"/>
    </row>
    <row r="67" spans="1:7" x14ac:dyDescent="0.2">
      <c r="E67" s="232"/>
    </row>
    <row r="68" spans="1:7" x14ac:dyDescent="0.2">
      <c r="E68" s="232"/>
    </row>
    <row r="69" spans="1:7" x14ac:dyDescent="0.2">
      <c r="E69" s="232"/>
    </row>
    <row r="70" spans="1:7" x14ac:dyDescent="0.2">
      <c r="E70" s="232"/>
    </row>
    <row r="71" spans="1:7" x14ac:dyDescent="0.2">
      <c r="E71" s="232"/>
    </row>
    <row r="72" spans="1:7" x14ac:dyDescent="0.2">
      <c r="E72" s="232"/>
    </row>
    <row r="73" spans="1:7" x14ac:dyDescent="0.2">
      <c r="E73" s="232"/>
    </row>
    <row r="74" spans="1:7" x14ac:dyDescent="0.2">
      <c r="E74" s="232"/>
    </row>
    <row r="75" spans="1:7" x14ac:dyDescent="0.2">
      <c r="E75" s="232"/>
    </row>
    <row r="76" spans="1:7" x14ac:dyDescent="0.2">
      <c r="E76" s="232"/>
    </row>
    <row r="77" spans="1:7" x14ac:dyDescent="0.2">
      <c r="E77" s="232"/>
    </row>
    <row r="78" spans="1:7" x14ac:dyDescent="0.2">
      <c r="E78" s="232"/>
    </row>
    <row r="79" spans="1:7" x14ac:dyDescent="0.2">
      <c r="E79" s="232"/>
    </row>
    <row r="80" spans="1:7" x14ac:dyDescent="0.2">
      <c r="E80" s="232"/>
    </row>
    <row r="81" spans="5:5" x14ac:dyDescent="0.2">
      <c r="E81" s="232"/>
    </row>
    <row r="82" spans="5:5" x14ac:dyDescent="0.2">
      <c r="E82" s="232"/>
    </row>
    <row r="83" spans="5:5" x14ac:dyDescent="0.2">
      <c r="E83" s="232"/>
    </row>
    <row r="84" spans="5:5" x14ac:dyDescent="0.2">
      <c r="E84" s="232"/>
    </row>
    <row r="85" spans="5:5" x14ac:dyDescent="0.2">
      <c r="E85" s="232"/>
    </row>
    <row r="86" spans="5:5" x14ac:dyDescent="0.2">
      <c r="E86" s="232"/>
    </row>
    <row r="87" spans="5:5" x14ac:dyDescent="0.2">
      <c r="E87" s="232"/>
    </row>
    <row r="88" spans="5:5" x14ac:dyDescent="0.2">
      <c r="E88" s="232"/>
    </row>
    <row r="89" spans="5:5" x14ac:dyDescent="0.2">
      <c r="E89" s="232"/>
    </row>
    <row r="90" spans="5:5" x14ac:dyDescent="0.2">
      <c r="E90" s="232"/>
    </row>
    <row r="91" spans="5:5" x14ac:dyDescent="0.2">
      <c r="E91" s="232"/>
    </row>
    <row r="92" spans="5:5" x14ac:dyDescent="0.2">
      <c r="E92" s="232"/>
    </row>
    <row r="93" spans="5:5" x14ac:dyDescent="0.2">
      <c r="E93" s="232"/>
    </row>
    <row r="94" spans="5:5" x14ac:dyDescent="0.2">
      <c r="E94" s="232"/>
    </row>
    <row r="95" spans="5:5" x14ac:dyDescent="0.2">
      <c r="E95" s="232"/>
    </row>
    <row r="96" spans="5:5" x14ac:dyDescent="0.2">
      <c r="E96" s="232"/>
    </row>
    <row r="97" spans="1:7" x14ac:dyDescent="0.2">
      <c r="E97" s="232"/>
    </row>
    <row r="98" spans="1:7" x14ac:dyDescent="0.2">
      <c r="A98" s="287"/>
      <c r="B98" s="287"/>
    </row>
    <row r="99" spans="1:7" x14ac:dyDescent="0.2">
      <c r="A99" s="276"/>
      <c r="B99" s="276"/>
      <c r="C99" s="288"/>
      <c r="D99" s="288"/>
      <c r="E99" s="289"/>
      <c r="F99" s="288"/>
      <c r="G99" s="290"/>
    </row>
    <row r="100" spans="1:7" x14ac:dyDescent="0.2">
      <c r="A100" s="291"/>
      <c r="B100" s="291"/>
      <c r="C100" s="276"/>
      <c r="D100" s="276"/>
      <c r="E100" s="292"/>
      <c r="F100" s="276"/>
      <c r="G100" s="276"/>
    </row>
    <row r="101" spans="1:7" x14ac:dyDescent="0.2">
      <c r="A101" s="276"/>
      <c r="B101" s="276"/>
      <c r="C101" s="276"/>
      <c r="D101" s="276"/>
      <c r="E101" s="292"/>
      <c r="F101" s="276"/>
      <c r="G101" s="276"/>
    </row>
    <row r="102" spans="1:7" x14ac:dyDescent="0.2">
      <c r="A102" s="276"/>
      <c r="B102" s="276"/>
      <c r="C102" s="276"/>
      <c r="D102" s="276"/>
      <c r="E102" s="292"/>
      <c r="F102" s="276"/>
      <c r="G102" s="276"/>
    </row>
    <row r="103" spans="1:7" x14ac:dyDescent="0.2">
      <c r="A103" s="276"/>
      <c r="B103" s="276"/>
      <c r="C103" s="276"/>
      <c r="D103" s="276"/>
      <c r="E103" s="292"/>
      <c r="F103" s="276"/>
      <c r="G103" s="276"/>
    </row>
    <row r="104" spans="1:7" x14ac:dyDescent="0.2">
      <c r="A104" s="276"/>
      <c r="B104" s="276"/>
      <c r="C104" s="276"/>
      <c r="D104" s="276"/>
      <c r="E104" s="292"/>
      <c r="F104" s="276"/>
      <c r="G104" s="276"/>
    </row>
    <row r="105" spans="1:7" x14ac:dyDescent="0.2">
      <c r="A105" s="276"/>
      <c r="B105" s="276"/>
      <c r="C105" s="276"/>
      <c r="D105" s="276"/>
      <c r="E105" s="292"/>
      <c r="F105" s="276"/>
      <c r="G105" s="276"/>
    </row>
    <row r="106" spans="1:7" x14ac:dyDescent="0.2">
      <c r="A106" s="276"/>
      <c r="B106" s="276"/>
      <c r="C106" s="276"/>
      <c r="D106" s="276"/>
      <c r="E106" s="292"/>
      <c r="F106" s="276"/>
      <c r="G106" s="276"/>
    </row>
    <row r="107" spans="1:7" x14ac:dyDescent="0.2">
      <c r="A107" s="276"/>
      <c r="B107" s="276"/>
      <c r="C107" s="276"/>
      <c r="D107" s="276"/>
      <c r="E107" s="292"/>
      <c r="F107" s="276"/>
      <c r="G107" s="276"/>
    </row>
    <row r="108" spans="1:7" x14ac:dyDescent="0.2">
      <c r="A108" s="276"/>
      <c r="B108" s="276"/>
      <c r="C108" s="276"/>
      <c r="D108" s="276"/>
      <c r="E108" s="292"/>
      <c r="F108" s="276"/>
      <c r="G108" s="276"/>
    </row>
    <row r="109" spans="1:7" x14ac:dyDescent="0.2">
      <c r="A109" s="276"/>
      <c r="B109" s="276"/>
      <c r="C109" s="276"/>
      <c r="D109" s="276"/>
      <c r="E109" s="292"/>
      <c r="F109" s="276"/>
      <c r="G109" s="276"/>
    </row>
    <row r="110" spans="1:7" x14ac:dyDescent="0.2">
      <c r="A110" s="276"/>
      <c r="B110" s="276"/>
      <c r="C110" s="276"/>
      <c r="D110" s="276"/>
      <c r="E110" s="292"/>
      <c r="F110" s="276"/>
      <c r="G110" s="276"/>
    </row>
    <row r="111" spans="1:7" x14ac:dyDescent="0.2">
      <c r="A111" s="276"/>
      <c r="B111" s="276"/>
      <c r="C111" s="276"/>
      <c r="D111" s="276"/>
      <c r="E111" s="292"/>
      <c r="F111" s="276"/>
      <c r="G111" s="276"/>
    </row>
    <row r="112" spans="1:7" x14ac:dyDescent="0.2">
      <c r="A112" s="276"/>
      <c r="B112" s="276"/>
      <c r="C112" s="276"/>
      <c r="D112" s="276"/>
      <c r="E112" s="292"/>
      <c r="F112" s="276"/>
      <c r="G112" s="276"/>
    </row>
  </sheetData>
  <mergeCells count="8">
    <mergeCell ref="C12:D12"/>
    <mergeCell ref="C14:D14"/>
    <mergeCell ref="C15:D15"/>
    <mergeCell ref="C16:D16"/>
    <mergeCell ref="A1:G1"/>
    <mergeCell ref="A3:B3"/>
    <mergeCell ref="A4:B4"/>
    <mergeCell ref="E4:G4"/>
  </mergeCells>
  <printOptions gridLinesSet="0"/>
  <pageMargins left="0.98425196850393704" right="0.39370078740157483" top="0.78740157480314965" bottom="0.78740157480314965" header="0" footer="0.19685039370078741"/>
  <pageSetup paperSize="9" scale="90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05FAD8-5C74-471C-9AE2-F4E7819F08B5}">
  <sheetPr codeName="List24"/>
  <dimension ref="A1:BE51"/>
  <sheetViews>
    <sheetView zoomScaleNormal="100" workbookViewId="0"/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256" width="9.140625" style="1"/>
    <col min="257" max="257" width="2" style="1" customWidth="1"/>
    <col min="258" max="258" width="15" style="1" customWidth="1"/>
    <col min="259" max="259" width="15.85546875" style="1" customWidth="1"/>
    <col min="260" max="260" width="14.5703125" style="1" customWidth="1"/>
    <col min="261" max="261" width="13.5703125" style="1" customWidth="1"/>
    <col min="262" max="262" width="16.5703125" style="1" customWidth="1"/>
    <col min="263" max="263" width="15.28515625" style="1" customWidth="1"/>
    <col min="264" max="512" width="9.140625" style="1"/>
    <col min="513" max="513" width="2" style="1" customWidth="1"/>
    <col min="514" max="514" width="15" style="1" customWidth="1"/>
    <col min="515" max="515" width="15.85546875" style="1" customWidth="1"/>
    <col min="516" max="516" width="14.5703125" style="1" customWidth="1"/>
    <col min="517" max="517" width="13.5703125" style="1" customWidth="1"/>
    <col min="518" max="518" width="16.5703125" style="1" customWidth="1"/>
    <col min="519" max="519" width="15.28515625" style="1" customWidth="1"/>
    <col min="520" max="768" width="9.140625" style="1"/>
    <col min="769" max="769" width="2" style="1" customWidth="1"/>
    <col min="770" max="770" width="15" style="1" customWidth="1"/>
    <col min="771" max="771" width="15.85546875" style="1" customWidth="1"/>
    <col min="772" max="772" width="14.5703125" style="1" customWidth="1"/>
    <col min="773" max="773" width="13.5703125" style="1" customWidth="1"/>
    <col min="774" max="774" width="16.5703125" style="1" customWidth="1"/>
    <col min="775" max="775" width="15.28515625" style="1" customWidth="1"/>
    <col min="776" max="1024" width="9.140625" style="1"/>
    <col min="1025" max="1025" width="2" style="1" customWidth="1"/>
    <col min="1026" max="1026" width="15" style="1" customWidth="1"/>
    <col min="1027" max="1027" width="15.85546875" style="1" customWidth="1"/>
    <col min="1028" max="1028" width="14.5703125" style="1" customWidth="1"/>
    <col min="1029" max="1029" width="13.5703125" style="1" customWidth="1"/>
    <col min="1030" max="1030" width="16.5703125" style="1" customWidth="1"/>
    <col min="1031" max="1031" width="15.28515625" style="1" customWidth="1"/>
    <col min="1032" max="1280" width="9.140625" style="1"/>
    <col min="1281" max="1281" width="2" style="1" customWidth="1"/>
    <col min="1282" max="1282" width="15" style="1" customWidth="1"/>
    <col min="1283" max="1283" width="15.85546875" style="1" customWidth="1"/>
    <col min="1284" max="1284" width="14.5703125" style="1" customWidth="1"/>
    <col min="1285" max="1285" width="13.5703125" style="1" customWidth="1"/>
    <col min="1286" max="1286" width="16.5703125" style="1" customWidth="1"/>
    <col min="1287" max="1287" width="15.28515625" style="1" customWidth="1"/>
    <col min="1288" max="1536" width="9.140625" style="1"/>
    <col min="1537" max="1537" width="2" style="1" customWidth="1"/>
    <col min="1538" max="1538" width="15" style="1" customWidth="1"/>
    <col min="1539" max="1539" width="15.85546875" style="1" customWidth="1"/>
    <col min="1540" max="1540" width="14.5703125" style="1" customWidth="1"/>
    <col min="1541" max="1541" width="13.5703125" style="1" customWidth="1"/>
    <col min="1542" max="1542" width="16.5703125" style="1" customWidth="1"/>
    <col min="1543" max="1543" width="15.28515625" style="1" customWidth="1"/>
    <col min="1544" max="1792" width="9.140625" style="1"/>
    <col min="1793" max="1793" width="2" style="1" customWidth="1"/>
    <col min="1794" max="1794" width="15" style="1" customWidth="1"/>
    <col min="1795" max="1795" width="15.85546875" style="1" customWidth="1"/>
    <col min="1796" max="1796" width="14.5703125" style="1" customWidth="1"/>
    <col min="1797" max="1797" width="13.5703125" style="1" customWidth="1"/>
    <col min="1798" max="1798" width="16.5703125" style="1" customWidth="1"/>
    <col min="1799" max="1799" width="15.28515625" style="1" customWidth="1"/>
    <col min="1800" max="2048" width="9.140625" style="1"/>
    <col min="2049" max="2049" width="2" style="1" customWidth="1"/>
    <col min="2050" max="2050" width="15" style="1" customWidth="1"/>
    <col min="2051" max="2051" width="15.85546875" style="1" customWidth="1"/>
    <col min="2052" max="2052" width="14.5703125" style="1" customWidth="1"/>
    <col min="2053" max="2053" width="13.5703125" style="1" customWidth="1"/>
    <col min="2054" max="2054" width="16.5703125" style="1" customWidth="1"/>
    <col min="2055" max="2055" width="15.28515625" style="1" customWidth="1"/>
    <col min="2056" max="2304" width="9.140625" style="1"/>
    <col min="2305" max="2305" width="2" style="1" customWidth="1"/>
    <col min="2306" max="2306" width="15" style="1" customWidth="1"/>
    <col min="2307" max="2307" width="15.85546875" style="1" customWidth="1"/>
    <col min="2308" max="2308" width="14.5703125" style="1" customWidth="1"/>
    <col min="2309" max="2309" width="13.5703125" style="1" customWidth="1"/>
    <col min="2310" max="2310" width="16.5703125" style="1" customWidth="1"/>
    <col min="2311" max="2311" width="15.28515625" style="1" customWidth="1"/>
    <col min="2312" max="2560" width="9.140625" style="1"/>
    <col min="2561" max="2561" width="2" style="1" customWidth="1"/>
    <col min="2562" max="2562" width="15" style="1" customWidth="1"/>
    <col min="2563" max="2563" width="15.85546875" style="1" customWidth="1"/>
    <col min="2564" max="2564" width="14.5703125" style="1" customWidth="1"/>
    <col min="2565" max="2565" width="13.5703125" style="1" customWidth="1"/>
    <col min="2566" max="2566" width="16.5703125" style="1" customWidth="1"/>
    <col min="2567" max="2567" width="15.28515625" style="1" customWidth="1"/>
    <col min="2568" max="2816" width="9.140625" style="1"/>
    <col min="2817" max="2817" width="2" style="1" customWidth="1"/>
    <col min="2818" max="2818" width="15" style="1" customWidth="1"/>
    <col min="2819" max="2819" width="15.85546875" style="1" customWidth="1"/>
    <col min="2820" max="2820" width="14.5703125" style="1" customWidth="1"/>
    <col min="2821" max="2821" width="13.5703125" style="1" customWidth="1"/>
    <col min="2822" max="2822" width="16.5703125" style="1" customWidth="1"/>
    <col min="2823" max="2823" width="15.28515625" style="1" customWidth="1"/>
    <col min="2824" max="3072" width="9.140625" style="1"/>
    <col min="3073" max="3073" width="2" style="1" customWidth="1"/>
    <col min="3074" max="3074" width="15" style="1" customWidth="1"/>
    <col min="3075" max="3075" width="15.85546875" style="1" customWidth="1"/>
    <col min="3076" max="3076" width="14.5703125" style="1" customWidth="1"/>
    <col min="3077" max="3077" width="13.5703125" style="1" customWidth="1"/>
    <col min="3078" max="3078" width="16.5703125" style="1" customWidth="1"/>
    <col min="3079" max="3079" width="15.28515625" style="1" customWidth="1"/>
    <col min="3080" max="3328" width="9.140625" style="1"/>
    <col min="3329" max="3329" width="2" style="1" customWidth="1"/>
    <col min="3330" max="3330" width="15" style="1" customWidth="1"/>
    <col min="3331" max="3331" width="15.85546875" style="1" customWidth="1"/>
    <col min="3332" max="3332" width="14.5703125" style="1" customWidth="1"/>
    <col min="3333" max="3333" width="13.5703125" style="1" customWidth="1"/>
    <col min="3334" max="3334" width="16.5703125" style="1" customWidth="1"/>
    <col min="3335" max="3335" width="15.28515625" style="1" customWidth="1"/>
    <col min="3336" max="3584" width="9.140625" style="1"/>
    <col min="3585" max="3585" width="2" style="1" customWidth="1"/>
    <col min="3586" max="3586" width="15" style="1" customWidth="1"/>
    <col min="3587" max="3587" width="15.85546875" style="1" customWidth="1"/>
    <col min="3588" max="3588" width="14.5703125" style="1" customWidth="1"/>
    <col min="3589" max="3589" width="13.5703125" style="1" customWidth="1"/>
    <col min="3590" max="3590" width="16.5703125" style="1" customWidth="1"/>
    <col min="3591" max="3591" width="15.28515625" style="1" customWidth="1"/>
    <col min="3592" max="3840" width="9.140625" style="1"/>
    <col min="3841" max="3841" width="2" style="1" customWidth="1"/>
    <col min="3842" max="3842" width="15" style="1" customWidth="1"/>
    <col min="3843" max="3843" width="15.85546875" style="1" customWidth="1"/>
    <col min="3844" max="3844" width="14.5703125" style="1" customWidth="1"/>
    <col min="3845" max="3845" width="13.5703125" style="1" customWidth="1"/>
    <col min="3846" max="3846" width="16.5703125" style="1" customWidth="1"/>
    <col min="3847" max="3847" width="15.28515625" style="1" customWidth="1"/>
    <col min="3848" max="4096" width="9.140625" style="1"/>
    <col min="4097" max="4097" width="2" style="1" customWidth="1"/>
    <col min="4098" max="4098" width="15" style="1" customWidth="1"/>
    <col min="4099" max="4099" width="15.85546875" style="1" customWidth="1"/>
    <col min="4100" max="4100" width="14.5703125" style="1" customWidth="1"/>
    <col min="4101" max="4101" width="13.5703125" style="1" customWidth="1"/>
    <col min="4102" max="4102" width="16.5703125" style="1" customWidth="1"/>
    <col min="4103" max="4103" width="15.28515625" style="1" customWidth="1"/>
    <col min="4104" max="4352" width="9.140625" style="1"/>
    <col min="4353" max="4353" width="2" style="1" customWidth="1"/>
    <col min="4354" max="4354" width="15" style="1" customWidth="1"/>
    <col min="4355" max="4355" width="15.85546875" style="1" customWidth="1"/>
    <col min="4356" max="4356" width="14.5703125" style="1" customWidth="1"/>
    <col min="4357" max="4357" width="13.5703125" style="1" customWidth="1"/>
    <col min="4358" max="4358" width="16.5703125" style="1" customWidth="1"/>
    <col min="4359" max="4359" width="15.28515625" style="1" customWidth="1"/>
    <col min="4360" max="4608" width="9.140625" style="1"/>
    <col min="4609" max="4609" width="2" style="1" customWidth="1"/>
    <col min="4610" max="4610" width="15" style="1" customWidth="1"/>
    <col min="4611" max="4611" width="15.85546875" style="1" customWidth="1"/>
    <col min="4612" max="4612" width="14.5703125" style="1" customWidth="1"/>
    <col min="4613" max="4613" width="13.5703125" style="1" customWidth="1"/>
    <col min="4614" max="4614" width="16.5703125" style="1" customWidth="1"/>
    <col min="4615" max="4615" width="15.28515625" style="1" customWidth="1"/>
    <col min="4616" max="4864" width="9.140625" style="1"/>
    <col min="4865" max="4865" width="2" style="1" customWidth="1"/>
    <col min="4866" max="4866" width="15" style="1" customWidth="1"/>
    <col min="4867" max="4867" width="15.85546875" style="1" customWidth="1"/>
    <col min="4868" max="4868" width="14.5703125" style="1" customWidth="1"/>
    <col min="4869" max="4869" width="13.5703125" style="1" customWidth="1"/>
    <col min="4870" max="4870" width="16.5703125" style="1" customWidth="1"/>
    <col min="4871" max="4871" width="15.28515625" style="1" customWidth="1"/>
    <col min="4872" max="5120" width="9.140625" style="1"/>
    <col min="5121" max="5121" width="2" style="1" customWidth="1"/>
    <col min="5122" max="5122" width="15" style="1" customWidth="1"/>
    <col min="5123" max="5123" width="15.85546875" style="1" customWidth="1"/>
    <col min="5124" max="5124" width="14.5703125" style="1" customWidth="1"/>
    <col min="5125" max="5125" width="13.5703125" style="1" customWidth="1"/>
    <col min="5126" max="5126" width="16.5703125" style="1" customWidth="1"/>
    <col min="5127" max="5127" width="15.28515625" style="1" customWidth="1"/>
    <col min="5128" max="5376" width="9.140625" style="1"/>
    <col min="5377" max="5377" width="2" style="1" customWidth="1"/>
    <col min="5378" max="5378" width="15" style="1" customWidth="1"/>
    <col min="5379" max="5379" width="15.85546875" style="1" customWidth="1"/>
    <col min="5380" max="5380" width="14.5703125" style="1" customWidth="1"/>
    <col min="5381" max="5381" width="13.5703125" style="1" customWidth="1"/>
    <col min="5382" max="5382" width="16.5703125" style="1" customWidth="1"/>
    <col min="5383" max="5383" width="15.28515625" style="1" customWidth="1"/>
    <col min="5384" max="5632" width="9.140625" style="1"/>
    <col min="5633" max="5633" width="2" style="1" customWidth="1"/>
    <col min="5634" max="5634" width="15" style="1" customWidth="1"/>
    <col min="5635" max="5635" width="15.85546875" style="1" customWidth="1"/>
    <col min="5636" max="5636" width="14.5703125" style="1" customWidth="1"/>
    <col min="5637" max="5637" width="13.5703125" style="1" customWidth="1"/>
    <col min="5638" max="5638" width="16.5703125" style="1" customWidth="1"/>
    <col min="5639" max="5639" width="15.28515625" style="1" customWidth="1"/>
    <col min="5640" max="5888" width="9.140625" style="1"/>
    <col min="5889" max="5889" width="2" style="1" customWidth="1"/>
    <col min="5890" max="5890" width="15" style="1" customWidth="1"/>
    <col min="5891" max="5891" width="15.85546875" style="1" customWidth="1"/>
    <col min="5892" max="5892" width="14.5703125" style="1" customWidth="1"/>
    <col min="5893" max="5893" width="13.5703125" style="1" customWidth="1"/>
    <col min="5894" max="5894" width="16.5703125" style="1" customWidth="1"/>
    <col min="5895" max="5895" width="15.28515625" style="1" customWidth="1"/>
    <col min="5896" max="6144" width="9.140625" style="1"/>
    <col min="6145" max="6145" width="2" style="1" customWidth="1"/>
    <col min="6146" max="6146" width="15" style="1" customWidth="1"/>
    <col min="6147" max="6147" width="15.85546875" style="1" customWidth="1"/>
    <col min="6148" max="6148" width="14.5703125" style="1" customWidth="1"/>
    <col min="6149" max="6149" width="13.5703125" style="1" customWidth="1"/>
    <col min="6150" max="6150" width="16.5703125" style="1" customWidth="1"/>
    <col min="6151" max="6151" width="15.28515625" style="1" customWidth="1"/>
    <col min="6152" max="6400" width="9.140625" style="1"/>
    <col min="6401" max="6401" width="2" style="1" customWidth="1"/>
    <col min="6402" max="6402" width="15" style="1" customWidth="1"/>
    <col min="6403" max="6403" width="15.85546875" style="1" customWidth="1"/>
    <col min="6404" max="6404" width="14.5703125" style="1" customWidth="1"/>
    <col min="6405" max="6405" width="13.5703125" style="1" customWidth="1"/>
    <col min="6406" max="6406" width="16.5703125" style="1" customWidth="1"/>
    <col min="6407" max="6407" width="15.28515625" style="1" customWidth="1"/>
    <col min="6408" max="6656" width="9.140625" style="1"/>
    <col min="6657" max="6657" width="2" style="1" customWidth="1"/>
    <col min="6658" max="6658" width="15" style="1" customWidth="1"/>
    <col min="6659" max="6659" width="15.85546875" style="1" customWidth="1"/>
    <col min="6660" max="6660" width="14.5703125" style="1" customWidth="1"/>
    <col min="6661" max="6661" width="13.5703125" style="1" customWidth="1"/>
    <col min="6662" max="6662" width="16.5703125" style="1" customWidth="1"/>
    <col min="6663" max="6663" width="15.28515625" style="1" customWidth="1"/>
    <col min="6664" max="6912" width="9.140625" style="1"/>
    <col min="6913" max="6913" width="2" style="1" customWidth="1"/>
    <col min="6914" max="6914" width="15" style="1" customWidth="1"/>
    <col min="6915" max="6915" width="15.85546875" style="1" customWidth="1"/>
    <col min="6916" max="6916" width="14.5703125" style="1" customWidth="1"/>
    <col min="6917" max="6917" width="13.5703125" style="1" customWidth="1"/>
    <col min="6918" max="6918" width="16.5703125" style="1" customWidth="1"/>
    <col min="6919" max="6919" width="15.28515625" style="1" customWidth="1"/>
    <col min="6920" max="7168" width="9.140625" style="1"/>
    <col min="7169" max="7169" width="2" style="1" customWidth="1"/>
    <col min="7170" max="7170" width="15" style="1" customWidth="1"/>
    <col min="7171" max="7171" width="15.85546875" style="1" customWidth="1"/>
    <col min="7172" max="7172" width="14.5703125" style="1" customWidth="1"/>
    <col min="7173" max="7173" width="13.5703125" style="1" customWidth="1"/>
    <col min="7174" max="7174" width="16.5703125" style="1" customWidth="1"/>
    <col min="7175" max="7175" width="15.28515625" style="1" customWidth="1"/>
    <col min="7176" max="7424" width="9.140625" style="1"/>
    <col min="7425" max="7425" width="2" style="1" customWidth="1"/>
    <col min="7426" max="7426" width="15" style="1" customWidth="1"/>
    <col min="7427" max="7427" width="15.85546875" style="1" customWidth="1"/>
    <col min="7428" max="7428" width="14.5703125" style="1" customWidth="1"/>
    <col min="7429" max="7429" width="13.5703125" style="1" customWidth="1"/>
    <col min="7430" max="7430" width="16.5703125" style="1" customWidth="1"/>
    <col min="7431" max="7431" width="15.28515625" style="1" customWidth="1"/>
    <col min="7432" max="7680" width="9.140625" style="1"/>
    <col min="7681" max="7681" width="2" style="1" customWidth="1"/>
    <col min="7682" max="7682" width="15" style="1" customWidth="1"/>
    <col min="7683" max="7683" width="15.85546875" style="1" customWidth="1"/>
    <col min="7684" max="7684" width="14.5703125" style="1" customWidth="1"/>
    <col min="7685" max="7685" width="13.5703125" style="1" customWidth="1"/>
    <col min="7686" max="7686" width="16.5703125" style="1" customWidth="1"/>
    <col min="7687" max="7687" width="15.28515625" style="1" customWidth="1"/>
    <col min="7688" max="7936" width="9.140625" style="1"/>
    <col min="7937" max="7937" width="2" style="1" customWidth="1"/>
    <col min="7938" max="7938" width="15" style="1" customWidth="1"/>
    <col min="7939" max="7939" width="15.85546875" style="1" customWidth="1"/>
    <col min="7940" max="7940" width="14.5703125" style="1" customWidth="1"/>
    <col min="7941" max="7941" width="13.5703125" style="1" customWidth="1"/>
    <col min="7942" max="7942" width="16.5703125" style="1" customWidth="1"/>
    <col min="7943" max="7943" width="15.28515625" style="1" customWidth="1"/>
    <col min="7944" max="8192" width="9.140625" style="1"/>
    <col min="8193" max="8193" width="2" style="1" customWidth="1"/>
    <col min="8194" max="8194" width="15" style="1" customWidth="1"/>
    <col min="8195" max="8195" width="15.85546875" style="1" customWidth="1"/>
    <col min="8196" max="8196" width="14.5703125" style="1" customWidth="1"/>
    <col min="8197" max="8197" width="13.5703125" style="1" customWidth="1"/>
    <col min="8198" max="8198" width="16.5703125" style="1" customWidth="1"/>
    <col min="8199" max="8199" width="15.28515625" style="1" customWidth="1"/>
    <col min="8200" max="8448" width="9.140625" style="1"/>
    <col min="8449" max="8449" width="2" style="1" customWidth="1"/>
    <col min="8450" max="8450" width="15" style="1" customWidth="1"/>
    <col min="8451" max="8451" width="15.85546875" style="1" customWidth="1"/>
    <col min="8452" max="8452" width="14.5703125" style="1" customWidth="1"/>
    <col min="8453" max="8453" width="13.5703125" style="1" customWidth="1"/>
    <col min="8454" max="8454" width="16.5703125" style="1" customWidth="1"/>
    <col min="8455" max="8455" width="15.28515625" style="1" customWidth="1"/>
    <col min="8456" max="8704" width="9.140625" style="1"/>
    <col min="8705" max="8705" width="2" style="1" customWidth="1"/>
    <col min="8706" max="8706" width="15" style="1" customWidth="1"/>
    <col min="8707" max="8707" width="15.85546875" style="1" customWidth="1"/>
    <col min="8708" max="8708" width="14.5703125" style="1" customWidth="1"/>
    <col min="8709" max="8709" width="13.5703125" style="1" customWidth="1"/>
    <col min="8710" max="8710" width="16.5703125" style="1" customWidth="1"/>
    <col min="8711" max="8711" width="15.28515625" style="1" customWidth="1"/>
    <col min="8712" max="8960" width="9.140625" style="1"/>
    <col min="8961" max="8961" width="2" style="1" customWidth="1"/>
    <col min="8962" max="8962" width="15" style="1" customWidth="1"/>
    <col min="8963" max="8963" width="15.85546875" style="1" customWidth="1"/>
    <col min="8964" max="8964" width="14.5703125" style="1" customWidth="1"/>
    <col min="8965" max="8965" width="13.5703125" style="1" customWidth="1"/>
    <col min="8966" max="8966" width="16.5703125" style="1" customWidth="1"/>
    <col min="8967" max="8967" width="15.28515625" style="1" customWidth="1"/>
    <col min="8968" max="9216" width="9.140625" style="1"/>
    <col min="9217" max="9217" width="2" style="1" customWidth="1"/>
    <col min="9218" max="9218" width="15" style="1" customWidth="1"/>
    <col min="9219" max="9219" width="15.85546875" style="1" customWidth="1"/>
    <col min="9220" max="9220" width="14.5703125" style="1" customWidth="1"/>
    <col min="9221" max="9221" width="13.5703125" style="1" customWidth="1"/>
    <col min="9222" max="9222" width="16.5703125" style="1" customWidth="1"/>
    <col min="9223" max="9223" width="15.28515625" style="1" customWidth="1"/>
    <col min="9224" max="9472" width="9.140625" style="1"/>
    <col min="9473" max="9473" width="2" style="1" customWidth="1"/>
    <col min="9474" max="9474" width="15" style="1" customWidth="1"/>
    <col min="9475" max="9475" width="15.85546875" style="1" customWidth="1"/>
    <col min="9476" max="9476" width="14.5703125" style="1" customWidth="1"/>
    <col min="9477" max="9477" width="13.5703125" style="1" customWidth="1"/>
    <col min="9478" max="9478" width="16.5703125" style="1" customWidth="1"/>
    <col min="9479" max="9479" width="15.28515625" style="1" customWidth="1"/>
    <col min="9480" max="9728" width="9.140625" style="1"/>
    <col min="9729" max="9729" width="2" style="1" customWidth="1"/>
    <col min="9730" max="9730" width="15" style="1" customWidth="1"/>
    <col min="9731" max="9731" width="15.85546875" style="1" customWidth="1"/>
    <col min="9732" max="9732" width="14.5703125" style="1" customWidth="1"/>
    <col min="9733" max="9733" width="13.5703125" style="1" customWidth="1"/>
    <col min="9734" max="9734" width="16.5703125" style="1" customWidth="1"/>
    <col min="9735" max="9735" width="15.28515625" style="1" customWidth="1"/>
    <col min="9736" max="9984" width="9.140625" style="1"/>
    <col min="9985" max="9985" width="2" style="1" customWidth="1"/>
    <col min="9986" max="9986" width="15" style="1" customWidth="1"/>
    <col min="9987" max="9987" width="15.85546875" style="1" customWidth="1"/>
    <col min="9988" max="9988" width="14.5703125" style="1" customWidth="1"/>
    <col min="9989" max="9989" width="13.5703125" style="1" customWidth="1"/>
    <col min="9990" max="9990" width="16.5703125" style="1" customWidth="1"/>
    <col min="9991" max="9991" width="15.28515625" style="1" customWidth="1"/>
    <col min="9992" max="10240" width="9.140625" style="1"/>
    <col min="10241" max="10241" width="2" style="1" customWidth="1"/>
    <col min="10242" max="10242" width="15" style="1" customWidth="1"/>
    <col min="10243" max="10243" width="15.85546875" style="1" customWidth="1"/>
    <col min="10244" max="10244" width="14.5703125" style="1" customWidth="1"/>
    <col min="10245" max="10245" width="13.5703125" style="1" customWidth="1"/>
    <col min="10246" max="10246" width="16.5703125" style="1" customWidth="1"/>
    <col min="10247" max="10247" width="15.28515625" style="1" customWidth="1"/>
    <col min="10248" max="10496" width="9.140625" style="1"/>
    <col min="10497" max="10497" width="2" style="1" customWidth="1"/>
    <col min="10498" max="10498" width="15" style="1" customWidth="1"/>
    <col min="10499" max="10499" width="15.85546875" style="1" customWidth="1"/>
    <col min="10500" max="10500" width="14.5703125" style="1" customWidth="1"/>
    <col min="10501" max="10501" width="13.5703125" style="1" customWidth="1"/>
    <col min="10502" max="10502" width="16.5703125" style="1" customWidth="1"/>
    <col min="10503" max="10503" width="15.28515625" style="1" customWidth="1"/>
    <col min="10504" max="10752" width="9.140625" style="1"/>
    <col min="10753" max="10753" width="2" style="1" customWidth="1"/>
    <col min="10754" max="10754" width="15" style="1" customWidth="1"/>
    <col min="10755" max="10755" width="15.85546875" style="1" customWidth="1"/>
    <col min="10756" max="10756" width="14.5703125" style="1" customWidth="1"/>
    <col min="10757" max="10757" width="13.5703125" style="1" customWidth="1"/>
    <col min="10758" max="10758" width="16.5703125" style="1" customWidth="1"/>
    <col min="10759" max="10759" width="15.28515625" style="1" customWidth="1"/>
    <col min="10760" max="11008" width="9.140625" style="1"/>
    <col min="11009" max="11009" width="2" style="1" customWidth="1"/>
    <col min="11010" max="11010" width="15" style="1" customWidth="1"/>
    <col min="11011" max="11011" width="15.85546875" style="1" customWidth="1"/>
    <col min="11012" max="11012" width="14.5703125" style="1" customWidth="1"/>
    <col min="11013" max="11013" width="13.5703125" style="1" customWidth="1"/>
    <col min="11014" max="11014" width="16.5703125" style="1" customWidth="1"/>
    <col min="11015" max="11015" width="15.28515625" style="1" customWidth="1"/>
    <col min="11016" max="11264" width="9.140625" style="1"/>
    <col min="11265" max="11265" width="2" style="1" customWidth="1"/>
    <col min="11266" max="11266" width="15" style="1" customWidth="1"/>
    <col min="11267" max="11267" width="15.85546875" style="1" customWidth="1"/>
    <col min="11268" max="11268" width="14.5703125" style="1" customWidth="1"/>
    <col min="11269" max="11269" width="13.5703125" style="1" customWidth="1"/>
    <col min="11270" max="11270" width="16.5703125" style="1" customWidth="1"/>
    <col min="11271" max="11271" width="15.28515625" style="1" customWidth="1"/>
    <col min="11272" max="11520" width="9.140625" style="1"/>
    <col min="11521" max="11521" width="2" style="1" customWidth="1"/>
    <col min="11522" max="11522" width="15" style="1" customWidth="1"/>
    <col min="11523" max="11523" width="15.85546875" style="1" customWidth="1"/>
    <col min="11524" max="11524" width="14.5703125" style="1" customWidth="1"/>
    <col min="11525" max="11525" width="13.5703125" style="1" customWidth="1"/>
    <col min="11526" max="11526" width="16.5703125" style="1" customWidth="1"/>
    <col min="11527" max="11527" width="15.28515625" style="1" customWidth="1"/>
    <col min="11528" max="11776" width="9.140625" style="1"/>
    <col min="11777" max="11777" width="2" style="1" customWidth="1"/>
    <col min="11778" max="11778" width="15" style="1" customWidth="1"/>
    <col min="11779" max="11779" width="15.85546875" style="1" customWidth="1"/>
    <col min="11780" max="11780" width="14.5703125" style="1" customWidth="1"/>
    <col min="11781" max="11781" width="13.5703125" style="1" customWidth="1"/>
    <col min="11782" max="11782" width="16.5703125" style="1" customWidth="1"/>
    <col min="11783" max="11783" width="15.28515625" style="1" customWidth="1"/>
    <col min="11784" max="12032" width="9.140625" style="1"/>
    <col min="12033" max="12033" width="2" style="1" customWidth="1"/>
    <col min="12034" max="12034" width="15" style="1" customWidth="1"/>
    <col min="12035" max="12035" width="15.85546875" style="1" customWidth="1"/>
    <col min="12036" max="12036" width="14.5703125" style="1" customWidth="1"/>
    <col min="12037" max="12037" width="13.5703125" style="1" customWidth="1"/>
    <col min="12038" max="12038" width="16.5703125" style="1" customWidth="1"/>
    <col min="12039" max="12039" width="15.28515625" style="1" customWidth="1"/>
    <col min="12040" max="12288" width="9.140625" style="1"/>
    <col min="12289" max="12289" width="2" style="1" customWidth="1"/>
    <col min="12290" max="12290" width="15" style="1" customWidth="1"/>
    <col min="12291" max="12291" width="15.85546875" style="1" customWidth="1"/>
    <col min="12292" max="12292" width="14.5703125" style="1" customWidth="1"/>
    <col min="12293" max="12293" width="13.5703125" style="1" customWidth="1"/>
    <col min="12294" max="12294" width="16.5703125" style="1" customWidth="1"/>
    <col min="12295" max="12295" width="15.28515625" style="1" customWidth="1"/>
    <col min="12296" max="12544" width="9.140625" style="1"/>
    <col min="12545" max="12545" width="2" style="1" customWidth="1"/>
    <col min="12546" max="12546" width="15" style="1" customWidth="1"/>
    <col min="12547" max="12547" width="15.85546875" style="1" customWidth="1"/>
    <col min="12548" max="12548" width="14.5703125" style="1" customWidth="1"/>
    <col min="12549" max="12549" width="13.5703125" style="1" customWidth="1"/>
    <col min="12550" max="12550" width="16.5703125" style="1" customWidth="1"/>
    <col min="12551" max="12551" width="15.28515625" style="1" customWidth="1"/>
    <col min="12552" max="12800" width="9.140625" style="1"/>
    <col min="12801" max="12801" width="2" style="1" customWidth="1"/>
    <col min="12802" max="12802" width="15" style="1" customWidth="1"/>
    <col min="12803" max="12803" width="15.85546875" style="1" customWidth="1"/>
    <col min="12804" max="12804" width="14.5703125" style="1" customWidth="1"/>
    <col min="12805" max="12805" width="13.5703125" style="1" customWidth="1"/>
    <col min="12806" max="12806" width="16.5703125" style="1" customWidth="1"/>
    <col min="12807" max="12807" width="15.28515625" style="1" customWidth="1"/>
    <col min="12808" max="13056" width="9.140625" style="1"/>
    <col min="13057" max="13057" width="2" style="1" customWidth="1"/>
    <col min="13058" max="13058" width="15" style="1" customWidth="1"/>
    <col min="13059" max="13059" width="15.85546875" style="1" customWidth="1"/>
    <col min="13060" max="13060" width="14.5703125" style="1" customWidth="1"/>
    <col min="13061" max="13061" width="13.5703125" style="1" customWidth="1"/>
    <col min="13062" max="13062" width="16.5703125" style="1" customWidth="1"/>
    <col min="13063" max="13063" width="15.28515625" style="1" customWidth="1"/>
    <col min="13064" max="13312" width="9.140625" style="1"/>
    <col min="13313" max="13313" width="2" style="1" customWidth="1"/>
    <col min="13314" max="13314" width="15" style="1" customWidth="1"/>
    <col min="13315" max="13315" width="15.85546875" style="1" customWidth="1"/>
    <col min="13316" max="13316" width="14.5703125" style="1" customWidth="1"/>
    <col min="13317" max="13317" width="13.5703125" style="1" customWidth="1"/>
    <col min="13318" max="13318" width="16.5703125" style="1" customWidth="1"/>
    <col min="13319" max="13319" width="15.28515625" style="1" customWidth="1"/>
    <col min="13320" max="13568" width="9.140625" style="1"/>
    <col min="13569" max="13569" width="2" style="1" customWidth="1"/>
    <col min="13570" max="13570" width="15" style="1" customWidth="1"/>
    <col min="13571" max="13571" width="15.85546875" style="1" customWidth="1"/>
    <col min="13572" max="13572" width="14.5703125" style="1" customWidth="1"/>
    <col min="13573" max="13573" width="13.5703125" style="1" customWidth="1"/>
    <col min="13574" max="13574" width="16.5703125" style="1" customWidth="1"/>
    <col min="13575" max="13575" width="15.28515625" style="1" customWidth="1"/>
    <col min="13576" max="13824" width="9.140625" style="1"/>
    <col min="13825" max="13825" width="2" style="1" customWidth="1"/>
    <col min="13826" max="13826" width="15" style="1" customWidth="1"/>
    <col min="13827" max="13827" width="15.85546875" style="1" customWidth="1"/>
    <col min="13828" max="13828" width="14.5703125" style="1" customWidth="1"/>
    <col min="13829" max="13829" width="13.5703125" style="1" customWidth="1"/>
    <col min="13830" max="13830" width="16.5703125" style="1" customWidth="1"/>
    <col min="13831" max="13831" width="15.28515625" style="1" customWidth="1"/>
    <col min="13832" max="14080" width="9.140625" style="1"/>
    <col min="14081" max="14081" width="2" style="1" customWidth="1"/>
    <col min="14082" max="14082" width="15" style="1" customWidth="1"/>
    <col min="14083" max="14083" width="15.85546875" style="1" customWidth="1"/>
    <col min="14084" max="14084" width="14.5703125" style="1" customWidth="1"/>
    <col min="14085" max="14085" width="13.5703125" style="1" customWidth="1"/>
    <col min="14086" max="14086" width="16.5703125" style="1" customWidth="1"/>
    <col min="14087" max="14087" width="15.28515625" style="1" customWidth="1"/>
    <col min="14088" max="14336" width="9.140625" style="1"/>
    <col min="14337" max="14337" width="2" style="1" customWidth="1"/>
    <col min="14338" max="14338" width="15" style="1" customWidth="1"/>
    <col min="14339" max="14339" width="15.85546875" style="1" customWidth="1"/>
    <col min="14340" max="14340" width="14.5703125" style="1" customWidth="1"/>
    <col min="14341" max="14341" width="13.5703125" style="1" customWidth="1"/>
    <col min="14342" max="14342" width="16.5703125" style="1" customWidth="1"/>
    <col min="14343" max="14343" width="15.28515625" style="1" customWidth="1"/>
    <col min="14344" max="14592" width="9.140625" style="1"/>
    <col min="14593" max="14593" width="2" style="1" customWidth="1"/>
    <col min="14594" max="14594" width="15" style="1" customWidth="1"/>
    <col min="14595" max="14595" width="15.85546875" style="1" customWidth="1"/>
    <col min="14596" max="14596" width="14.5703125" style="1" customWidth="1"/>
    <col min="14597" max="14597" width="13.5703125" style="1" customWidth="1"/>
    <col min="14598" max="14598" width="16.5703125" style="1" customWidth="1"/>
    <col min="14599" max="14599" width="15.28515625" style="1" customWidth="1"/>
    <col min="14600" max="14848" width="9.140625" style="1"/>
    <col min="14849" max="14849" width="2" style="1" customWidth="1"/>
    <col min="14850" max="14850" width="15" style="1" customWidth="1"/>
    <col min="14851" max="14851" width="15.85546875" style="1" customWidth="1"/>
    <col min="14852" max="14852" width="14.5703125" style="1" customWidth="1"/>
    <col min="14853" max="14853" width="13.5703125" style="1" customWidth="1"/>
    <col min="14854" max="14854" width="16.5703125" style="1" customWidth="1"/>
    <col min="14855" max="14855" width="15.28515625" style="1" customWidth="1"/>
    <col min="14856" max="15104" width="9.140625" style="1"/>
    <col min="15105" max="15105" width="2" style="1" customWidth="1"/>
    <col min="15106" max="15106" width="15" style="1" customWidth="1"/>
    <col min="15107" max="15107" width="15.85546875" style="1" customWidth="1"/>
    <col min="15108" max="15108" width="14.5703125" style="1" customWidth="1"/>
    <col min="15109" max="15109" width="13.5703125" style="1" customWidth="1"/>
    <col min="15110" max="15110" width="16.5703125" style="1" customWidth="1"/>
    <col min="15111" max="15111" width="15.28515625" style="1" customWidth="1"/>
    <col min="15112" max="15360" width="9.140625" style="1"/>
    <col min="15361" max="15361" width="2" style="1" customWidth="1"/>
    <col min="15362" max="15362" width="15" style="1" customWidth="1"/>
    <col min="15363" max="15363" width="15.85546875" style="1" customWidth="1"/>
    <col min="15364" max="15364" width="14.5703125" style="1" customWidth="1"/>
    <col min="15365" max="15365" width="13.5703125" style="1" customWidth="1"/>
    <col min="15366" max="15366" width="16.5703125" style="1" customWidth="1"/>
    <col min="15367" max="15367" width="15.28515625" style="1" customWidth="1"/>
    <col min="15368" max="15616" width="9.140625" style="1"/>
    <col min="15617" max="15617" width="2" style="1" customWidth="1"/>
    <col min="15618" max="15618" width="15" style="1" customWidth="1"/>
    <col min="15619" max="15619" width="15.85546875" style="1" customWidth="1"/>
    <col min="15620" max="15620" width="14.5703125" style="1" customWidth="1"/>
    <col min="15621" max="15621" width="13.5703125" style="1" customWidth="1"/>
    <col min="15622" max="15622" width="16.5703125" style="1" customWidth="1"/>
    <col min="15623" max="15623" width="15.28515625" style="1" customWidth="1"/>
    <col min="15624" max="15872" width="9.140625" style="1"/>
    <col min="15873" max="15873" width="2" style="1" customWidth="1"/>
    <col min="15874" max="15874" width="15" style="1" customWidth="1"/>
    <col min="15875" max="15875" width="15.85546875" style="1" customWidth="1"/>
    <col min="15876" max="15876" width="14.5703125" style="1" customWidth="1"/>
    <col min="15877" max="15877" width="13.5703125" style="1" customWidth="1"/>
    <col min="15878" max="15878" width="16.5703125" style="1" customWidth="1"/>
    <col min="15879" max="15879" width="15.28515625" style="1" customWidth="1"/>
    <col min="15880" max="16128" width="9.140625" style="1"/>
    <col min="16129" max="16129" width="2" style="1" customWidth="1"/>
    <col min="16130" max="16130" width="15" style="1" customWidth="1"/>
    <col min="16131" max="16131" width="15.85546875" style="1" customWidth="1"/>
    <col min="16132" max="16132" width="14.5703125" style="1" customWidth="1"/>
    <col min="16133" max="16133" width="13.5703125" style="1" customWidth="1"/>
    <col min="16134" max="16134" width="16.5703125" style="1" customWidth="1"/>
    <col min="16135" max="16135" width="15.28515625" style="1" customWidth="1"/>
    <col min="16136" max="16384" width="9.140625" style="1"/>
  </cols>
  <sheetData>
    <row r="1" spans="1:57" ht="24.75" customHeight="1" thickBot="1" x14ac:dyDescent="0.25">
      <c r="A1" s="93" t="s">
        <v>101</v>
      </c>
      <c r="B1" s="94"/>
      <c r="C1" s="94"/>
      <c r="D1" s="94"/>
      <c r="E1" s="94"/>
      <c r="F1" s="94"/>
      <c r="G1" s="94"/>
    </row>
    <row r="2" spans="1:57" ht="12.75" customHeight="1" x14ac:dyDescent="0.2">
      <c r="A2" s="95" t="s">
        <v>32</v>
      </c>
      <c r="B2" s="96"/>
      <c r="C2" s="97" t="s">
        <v>606</v>
      </c>
      <c r="D2" s="97" t="s">
        <v>607</v>
      </c>
      <c r="E2" s="98"/>
      <c r="F2" s="99" t="s">
        <v>33</v>
      </c>
      <c r="G2" s="100"/>
    </row>
    <row r="3" spans="1:57" ht="3" hidden="1" customHeight="1" x14ac:dyDescent="0.2">
      <c r="A3" s="101"/>
      <c r="B3" s="102"/>
      <c r="C3" s="103"/>
      <c r="D3" s="103"/>
      <c r="E3" s="104"/>
      <c r="F3" s="105"/>
      <c r="G3" s="106"/>
    </row>
    <row r="4" spans="1:57" ht="12" customHeight="1" x14ac:dyDescent="0.2">
      <c r="A4" s="107" t="s">
        <v>34</v>
      </c>
      <c r="B4" s="102"/>
      <c r="C4" s="103"/>
      <c r="D4" s="103"/>
      <c r="E4" s="104"/>
      <c r="F4" s="105" t="s">
        <v>35</v>
      </c>
      <c r="G4" s="108"/>
    </row>
    <row r="5" spans="1:57" ht="12.95" customHeight="1" x14ac:dyDescent="0.2">
      <c r="A5" s="109" t="s">
        <v>606</v>
      </c>
      <c r="B5" s="110"/>
      <c r="C5" s="111" t="s">
        <v>607</v>
      </c>
      <c r="D5" s="112"/>
      <c r="E5" s="110"/>
      <c r="F5" s="105" t="s">
        <v>36</v>
      </c>
      <c r="G5" s="106"/>
    </row>
    <row r="6" spans="1:57" ht="12.95" customHeight="1" x14ac:dyDescent="0.2">
      <c r="A6" s="107" t="s">
        <v>37</v>
      </c>
      <c r="B6" s="102"/>
      <c r="C6" s="103"/>
      <c r="D6" s="103"/>
      <c r="E6" s="104"/>
      <c r="F6" s="113" t="s">
        <v>38</v>
      </c>
      <c r="G6" s="114"/>
      <c r="O6" s="115"/>
    </row>
    <row r="7" spans="1:57" ht="12.95" customHeight="1" x14ac:dyDescent="0.2">
      <c r="A7" s="116" t="s">
        <v>103</v>
      </c>
      <c r="B7" s="117"/>
      <c r="C7" s="118" t="s">
        <v>104</v>
      </c>
      <c r="D7" s="119"/>
      <c r="E7" s="119"/>
      <c r="F7" s="120" t="s">
        <v>39</v>
      </c>
      <c r="G7" s="114">
        <f>IF(G6=0,,ROUND((F30+F32)/G6,1))</f>
        <v>0</v>
      </c>
    </row>
    <row r="8" spans="1:57" x14ac:dyDescent="0.2">
      <c r="A8" s="121" t="s">
        <v>40</v>
      </c>
      <c r="B8" s="105"/>
      <c r="C8" s="311" t="s">
        <v>440</v>
      </c>
      <c r="D8" s="311"/>
      <c r="E8" s="312"/>
      <c r="F8" s="122" t="s">
        <v>41</v>
      </c>
      <c r="G8" s="123"/>
      <c r="H8" s="124"/>
      <c r="I8" s="125"/>
    </row>
    <row r="9" spans="1:57" x14ac:dyDescent="0.2">
      <c r="A9" s="121" t="s">
        <v>42</v>
      </c>
      <c r="B9" s="105"/>
      <c r="C9" s="311"/>
      <c r="D9" s="311"/>
      <c r="E9" s="312"/>
      <c r="F9" s="105"/>
      <c r="G9" s="126"/>
      <c r="H9" s="127"/>
    </row>
    <row r="10" spans="1:57" x14ac:dyDescent="0.2">
      <c r="A10" s="121" t="s">
        <v>43</v>
      </c>
      <c r="B10" s="105"/>
      <c r="C10" s="311" t="s">
        <v>439</v>
      </c>
      <c r="D10" s="311"/>
      <c r="E10" s="311"/>
      <c r="F10" s="128"/>
      <c r="G10" s="129"/>
      <c r="H10" s="130"/>
    </row>
    <row r="11" spans="1:57" ht="13.5" customHeight="1" x14ac:dyDescent="0.2">
      <c r="A11" s="121" t="s">
        <v>44</v>
      </c>
      <c r="B11" s="105"/>
      <c r="C11" s="311"/>
      <c r="D11" s="311"/>
      <c r="E11" s="311"/>
      <c r="F11" s="131" t="s">
        <v>45</v>
      </c>
      <c r="G11" s="132"/>
      <c r="H11" s="127"/>
      <c r="BA11" s="133"/>
      <c r="BB11" s="133"/>
      <c r="BC11" s="133"/>
      <c r="BD11" s="133"/>
      <c r="BE11" s="133"/>
    </row>
    <row r="12" spans="1:57" ht="12.75" customHeight="1" x14ac:dyDescent="0.2">
      <c r="A12" s="134" t="s">
        <v>46</v>
      </c>
      <c r="B12" s="102"/>
      <c r="C12" s="313"/>
      <c r="D12" s="313"/>
      <c r="E12" s="313"/>
      <c r="F12" s="135" t="s">
        <v>47</v>
      </c>
      <c r="G12" s="136"/>
      <c r="H12" s="127"/>
    </row>
    <row r="13" spans="1:57" ht="28.5" customHeight="1" thickBot="1" x14ac:dyDescent="0.25">
      <c r="A13" s="137" t="s">
        <v>48</v>
      </c>
      <c r="B13" s="138"/>
      <c r="C13" s="138"/>
      <c r="D13" s="138"/>
      <c r="E13" s="139"/>
      <c r="F13" s="139"/>
      <c r="G13" s="140"/>
      <c r="H13" s="127"/>
    </row>
    <row r="14" spans="1:57" ht="17.25" customHeight="1" thickBot="1" x14ac:dyDescent="0.25">
      <c r="A14" s="141" t="s">
        <v>49</v>
      </c>
      <c r="B14" s="142"/>
      <c r="C14" s="143"/>
      <c r="D14" s="144" t="s">
        <v>50</v>
      </c>
      <c r="E14" s="145"/>
      <c r="F14" s="145"/>
      <c r="G14" s="143"/>
    </row>
    <row r="15" spans="1:57" ht="15.95" customHeight="1" x14ac:dyDescent="0.2">
      <c r="A15" s="146"/>
      <c r="B15" s="147" t="s">
        <v>51</v>
      </c>
      <c r="C15" s="148">
        <f>'04 04 Rek'!E11</f>
        <v>0</v>
      </c>
      <c r="D15" s="149" t="str">
        <f>'04 04 Rek'!A16</f>
        <v>Ztížené výrobní podmínky</v>
      </c>
      <c r="E15" s="150"/>
      <c r="F15" s="151"/>
      <c r="G15" s="148">
        <f>'04 04 Rek'!I16</f>
        <v>0</v>
      </c>
    </row>
    <row r="16" spans="1:57" ht="15.95" customHeight="1" x14ac:dyDescent="0.2">
      <c r="A16" s="146" t="s">
        <v>52</v>
      </c>
      <c r="B16" s="147" t="s">
        <v>53</v>
      </c>
      <c r="C16" s="148">
        <f>'04 04 Rek'!F11</f>
        <v>0</v>
      </c>
      <c r="D16" s="101" t="str">
        <f>'04 04 Rek'!A17</f>
        <v>Oborová přirážka</v>
      </c>
      <c r="E16" s="152"/>
      <c r="F16" s="153"/>
      <c r="G16" s="148">
        <f>'04 04 Rek'!I17</f>
        <v>0</v>
      </c>
    </row>
    <row r="17" spans="1:7" ht="15.95" customHeight="1" x14ac:dyDescent="0.2">
      <c r="A17" s="146" t="s">
        <v>54</v>
      </c>
      <c r="B17" s="147" t="s">
        <v>55</v>
      </c>
      <c r="C17" s="148">
        <f>'04 04 Rek'!H11</f>
        <v>0</v>
      </c>
      <c r="D17" s="101" t="str">
        <f>'04 04 Rek'!A18</f>
        <v>Přesun stavebních kapacit</v>
      </c>
      <c r="E17" s="152"/>
      <c r="F17" s="153"/>
      <c r="G17" s="148">
        <f>'04 04 Rek'!I18</f>
        <v>0</v>
      </c>
    </row>
    <row r="18" spans="1:7" ht="15.95" customHeight="1" x14ac:dyDescent="0.2">
      <c r="A18" s="154" t="s">
        <v>56</v>
      </c>
      <c r="B18" s="155" t="s">
        <v>57</v>
      </c>
      <c r="C18" s="148">
        <f>'04 04 Rek'!G11</f>
        <v>0</v>
      </c>
      <c r="D18" s="101" t="str">
        <f>'04 04 Rek'!A19</f>
        <v>Mimostaveništní doprava</v>
      </c>
      <c r="E18" s="152"/>
      <c r="F18" s="153"/>
      <c r="G18" s="148">
        <f>'04 04 Rek'!I19</f>
        <v>0</v>
      </c>
    </row>
    <row r="19" spans="1:7" ht="15.95" customHeight="1" x14ac:dyDescent="0.2">
      <c r="A19" s="156" t="s">
        <v>58</v>
      </c>
      <c r="B19" s="147"/>
      <c r="C19" s="148">
        <f>SUM(C15:C18)</f>
        <v>0</v>
      </c>
      <c r="D19" s="101" t="str">
        <f>'04 04 Rek'!A20</f>
        <v>Zařízení staveniště</v>
      </c>
      <c r="E19" s="152"/>
      <c r="F19" s="153"/>
      <c r="G19" s="148">
        <f>'04 04 Rek'!I20</f>
        <v>0</v>
      </c>
    </row>
    <row r="20" spans="1:7" ht="15.95" customHeight="1" x14ac:dyDescent="0.2">
      <c r="A20" s="156"/>
      <c r="B20" s="147"/>
      <c r="C20" s="148"/>
      <c r="D20" s="101" t="str">
        <f>'04 04 Rek'!A21</f>
        <v>Provoz investora</v>
      </c>
      <c r="E20" s="152"/>
      <c r="F20" s="153"/>
      <c r="G20" s="148">
        <f>'04 04 Rek'!I21</f>
        <v>0</v>
      </c>
    </row>
    <row r="21" spans="1:7" ht="15.95" customHeight="1" x14ac:dyDescent="0.2">
      <c r="A21" s="156" t="s">
        <v>29</v>
      </c>
      <c r="B21" s="147"/>
      <c r="C21" s="148">
        <f>'04 04 Rek'!I11</f>
        <v>0</v>
      </c>
      <c r="D21" s="101" t="str">
        <f>'04 04 Rek'!A22</f>
        <v>Kompletační činnost (IČD)</v>
      </c>
      <c r="E21" s="152"/>
      <c r="F21" s="153"/>
      <c r="G21" s="148">
        <f>'04 04 Rek'!I22</f>
        <v>0</v>
      </c>
    </row>
    <row r="22" spans="1:7" ht="15.95" customHeight="1" x14ac:dyDescent="0.2">
      <c r="A22" s="157" t="s">
        <v>59</v>
      </c>
      <c r="B22" s="127"/>
      <c r="C22" s="148">
        <f>C19+C21</f>
        <v>0</v>
      </c>
      <c r="D22" s="101" t="s">
        <v>60</v>
      </c>
      <c r="E22" s="152"/>
      <c r="F22" s="153"/>
      <c r="G22" s="148">
        <f>G23-SUM(G15:G21)</f>
        <v>0</v>
      </c>
    </row>
    <row r="23" spans="1:7" ht="15.95" customHeight="1" thickBot="1" x14ac:dyDescent="0.25">
      <c r="A23" s="314" t="s">
        <v>61</v>
      </c>
      <c r="B23" s="315"/>
      <c r="C23" s="158">
        <f>C22+G23</f>
        <v>0</v>
      </c>
      <c r="D23" s="159" t="s">
        <v>62</v>
      </c>
      <c r="E23" s="160"/>
      <c r="F23" s="161"/>
      <c r="G23" s="148">
        <f>'04 04 Rek'!H24</f>
        <v>0</v>
      </c>
    </row>
    <row r="24" spans="1:7" x14ac:dyDescent="0.2">
      <c r="A24" s="162" t="s">
        <v>63</v>
      </c>
      <c r="B24" s="163"/>
      <c r="C24" s="164"/>
      <c r="D24" s="163" t="s">
        <v>64</v>
      </c>
      <c r="E24" s="163"/>
      <c r="F24" s="165" t="s">
        <v>65</v>
      </c>
      <c r="G24" s="166"/>
    </row>
    <row r="25" spans="1:7" x14ac:dyDescent="0.2">
      <c r="A25" s="157" t="s">
        <v>66</v>
      </c>
      <c r="B25" s="127"/>
      <c r="C25" s="167"/>
      <c r="D25" s="127" t="s">
        <v>66</v>
      </c>
      <c r="F25" s="168" t="s">
        <v>66</v>
      </c>
      <c r="G25" s="169"/>
    </row>
    <row r="26" spans="1:7" ht="37.5" customHeight="1" x14ac:dyDescent="0.2">
      <c r="A26" s="157" t="s">
        <v>67</v>
      </c>
      <c r="B26" s="170"/>
      <c r="C26" s="167"/>
      <c r="D26" s="127" t="s">
        <v>67</v>
      </c>
      <c r="F26" s="168" t="s">
        <v>67</v>
      </c>
      <c r="G26" s="169"/>
    </row>
    <row r="27" spans="1:7" x14ac:dyDescent="0.2">
      <c r="A27" s="157"/>
      <c r="B27" s="171"/>
      <c r="C27" s="167"/>
      <c r="D27" s="127"/>
      <c r="F27" s="168"/>
      <c r="G27" s="169"/>
    </row>
    <row r="28" spans="1:7" x14ac:dyDescent="0.2">
      <c r="A28" s="157" t="s">
        <v>68</v>
      </c>
      <c r="B28" s="127"/>
      <c r="C28" s="167"/>
      <c r="D28" s="168" t="s">
        <v>69</v>
      </c>
      <c r="E28" s="167"/>
      <c r="F28" s="172" t="s">
        <v>69</v>
      </c>
      <c r="G28" s="169"/>
    </row>
    <row r="29" spans="1:7" ht="69" customHeight="1" x14ac:dyDescent="0.2">
      <c r="A29" s="157"/>
      <c r="B29" s="127"/>
      <c r="C29" s="173"/>
      <c r="D29" s="174"/>
      <c r="E29" s="173"/>
      <c r="F29" s="127"/>
      <c r="G29" s="169"/>
    </row>
    <row r="30" spans="1:7" x14ac:dyDescent="0.2">
      <c r="A30" s="175" t="s">
        <v>11</v>
      </c>
      <c r="B30" s="176"/>
      <c r="C30" s="177">
        <v>21</v>
      </c>
      <c r="D30" s="176" t="s">
        <v>70</v>
      </c>
      <c r="E30" s="178"/>
      <c r="F30" s="306">
        <f>C23-F32</f>
        <v>0</v>
      </c>
      <c r="G30" s="307"/>
    </row>
    <row r="31" spans="1:7" x14ac:dyDescent="0.2">
      <c r="A31" s="175" t="s">
        <v>71</v>
      </c>
      <c r="B31" s="176"/>
      <c r="C31" s="177">
        <f>C30</f>
        <v>21</v>
      </c>
      <c r="D31" s="176" t="s">
        <v>72</v>
      </c>
      <c r="E31" s="178"/>
      <c r="F31" s="306">
        <f>ROUND(PRODUCT(F30,C31/100),0)</f>
        <v>0</v>
      </c>
      <c r="G31" s="307"/>
    </row>
    <row r="32" spans="1:7" x14ac:dyDescent="0.2">
      <c r="A32" s="175" t="s">
        <v>11</v>
      </c>
      <c r="B32" s="176"/>
      <c r="C32" s="177">
        <v>0</v>
      </c>
      <c r="D32" s="176" t="s">
        <v>72</v>
      </c>
      <c r="E32" s="178"/>
      <c r="F32" s="306">
        <v>0</v>
      </c>
      <c r="G32" s="307"/>
    </row>
    <row r="33" spans="1:8" x14ac:dyDescent="0.2">
      <c r="A33" s="175" t="s">
        <v>71</v>
      </c>
      <c r="B33" s="179"/>
      <c r="C33" s="180">
        <f>C32</f>
        <v>0</v>
      </c>
      <c r="D33" s="176" t="s">
        <v>72</v>
      </c>
      <c r="E33" s="153"/>
      <c r="F33" s="306">
        <f>ROUND(PRODUCT(F32,C33/100),0)</f>
        <v>0</v>
      </c>
      <c r="G33" s="307"/>
    </row>
    <row r="34" spans="1:8" s="184" customFormat="1" ht="19.5" customHeight="1" thickBot="1" x14ac:dyDescent="0.3">
      <c r="A34" s="181" t="s">
        <v>73</v>
      </c>
      <c r="B34" s="182"/>
      <c r="C34" s="182"/>
      <c r="D34" s="182"/>
      <c r="E34" s="183"/>
      <c r="F34" s="308">
        <f>ROUND(SUM(F30:F33),0)</f>
        <v>0</v>
      </c>
      <c r="G34" s="309"/>
    </row>
    <row r="36" spans="1:8" x14ac:dyDescent="0.2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 x14ac:dyDescent="0.2">
      <c r="A37" s="2"/>
      <c r="B37" s="310"/>
      <c r="C37" s="310"/>
      <c r="D37" s="310"/>
      <c r="E37" s="310"/>
      <c r="F37" s="310"/>
      <c r="G37" s="310"/>
      <c r="H37" s="1" t="s">
        <v>1</v>
      </c>
    </row>
    <row r="38" spans="1:8" ht="12.75" customHeight="1" x14ac:dyDescent="0.2">
      <c r="A38" s="185"/>
      <c r="B38" s="310"/>
      <c r="C38" s="310"/>
      <c r="D38" s="310"/>
      <c r="E38" s="310"/>
      <c r="F38" s="310"/>
      <c r="G38" s="310"/>
      <c r="H38" s="1" t="s">
        <v>1</v>
      </c>
    </row>
    <row r="39" spans="1:8" x14ac:dyDescent="0.2">
      <c r="A39" s="185"/>
      <c r="B39" s="310"/>
      <c r="C39" s="310"/>
      <c r="D39" s="310"/>
      <c r="E39" s="310"/>
      <c r="F39" s="310"/>
      <c r="G39" s="310"/>
      <c r="H39" s="1" t="s">
        <v>1</v>
      </c>
    </row>
    <row r="40" spans="1:8" x14ac:dyDescent="0.2">
      <c r="A40" s="185"/>
      <c r="B40" s="310"/>
      <c r="C40" s="310"/>
      <c r="D40" s="310"/>
      <c r="E40" s="310"/>
      <c r="F40" s="310"/>
      <c r="G40" s="310"/>
      <c r="H40" s="1" t="s">
        <v>1</v>
      </c>
    </row>
    <row r="41" spans="1:8" x14ac:dyDescent="0.2">
      <c r="A41" s="185"/>
      <c r="B41" s="310"/>
      <c r="C41" s="310"/>
      <c r="D41" s="310"/>
      <c r="E41" s="310"/>
      <c r="F41" s="310"/>
      <c r="G41" s="310"/>
      <c r="H41" s="1" t="s">
        <v>1</v>
      </c>
    </row>
    <row r="42" spans="1:8" x14ac:dyDescent="0.2">
      <c r="A42" s="185"/>
      <c r="B42" s="310"/>
      <c r="C42" s="310"/>
      <c r="D42" s="310"/>
      <c r="E42" s="310"/>
      <c r="F42" s="310"/>
      <c r="G42" s="310"/>
      <c r="H42" s="1" t="s">
        <v>1</v>
      </c>
    </row>
    <row r="43" spans="1:8" x14ac:dyDescent="0.2">
      <c r="A43" s="185"/>
      <c r="B43" s="310"/>
      <c r="C43" s="310"/>
      <c r="D43" s="310"/>
      <c r="E43" s="310"/>
      <c r="F43" s="310"/>
      <c r="G43" s="310"/>
      <c r="H43" s="1" t="s">
        <v>1</v>
      </c>
    </row>
    <row r="44" spans="1:8" ht="12.75" customHeight="1" x14ac:dyDescent="0.2">
      <c r="A44" s="185"/>
      <c r="B44" s="310"/>
      <c r="C44" s="310"/>
      <c r="D44" s="310"/>
      <c r="E44" s="310"/>
      <c r="F44" s="310"/>
      <c r="G44" s="310"/>
      <c r="H44" s="1" t="s">
        <v>1</v>
      </c>
    </row>
    <row r="45" spans="1:8" ht="12.75" customHeight="1" x14ac:dyDescent="0.2">
      <c r="A45" s="185"/>
      <c r="B45" s="310"/>
      <c r="C45" s="310"/>
      <c r="D45" s="310"/>
      <c r="E45" s="310"/>
      <c r="F45" s="310"/>
      <c r="G45" s="310"/>
      <c r="H45" s="1" t="s">
        <v>1</v>
      </c>
    </row>
    <row r="46" spans="1:8" x14ac:dyDescent="0.2">
      <c r="B46" s="305"/>
      <c r="C46" s="305"/>
      <c r="D46" s="305"/>
      <c r="E46" s="305"/>
      <c r="F46" s="305"/>
      <c r="G46" s="305"/>
    </row>
    <row r="47" spans="1:8" x14ac:dyDescent="0.2">
      <c r="B47" s="305"/>
      <c r="C47" s="305"/>
      <c r="D47" s="305"/>
      <c r="E47" s="305"/>
      <c r="F47" s="305"/>
      <c r="G47" s="305"/>
    </row>
    <row r="48" spans="1:8" x14ac:dyDescent="0.2">
      <c r="B48" s="305"/>
      <c r="C48" s="305"/>
      <c r="D48" s="305"/>
      <c r="E48" s="305"/>
      <c r="F48" s="305"/>
      <c r="G48" s="305"/>
    </row>
    <row r="49" spans="2:7" x14ac:dyDescent="0.2">
      <c r="B49" s="305"/>
      <c r="C49" s="305"/>
      <c r="D49" s="305"/>
      <c r="E49" s="305"/>
      <c r="F49" s="305"/>
      <c r="G49" s="305"/>
    </row>
    <row r="50" spans="2:7" x14ac:dyDescent="0.2">
      <c r="B50" s="305"/>
      <c r="C50" s="305"/>
      <c r="D50" s="305"/>
      <c r="E50" s="305"/>
      <c r="F50" s="305"/>
      <c r="G50" s="305"/>
    </row>
    <row r="51" spans="2:7" x14ac:dyDescent="0.2">
      <c r="B51" s="305"/>
      <c r="C51" s="305"/>
      <c r="D51" s="305"/>
      <c r="E51" s="305"/>
      <c r="F51" s="305"/>
      <c r="G51" s="305"/>
    </row>
  </sheetData>
  <mergeCells count="18">
    <mergeCell ref="A23:B23"/>
    <mergeCell ref="C8:E8"/>
    <mergeCell ref="C9:E9"/>
    <mergeCell ref="C10:E10"/>
    <mergeCell ref="C11:E11"/>
    <mergeCell ref="C12:E12"/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</mergeCells>
  <pageMargins left="0.98425196850393704" right="0.39370078740157483" top="0.78740157480314965" bottom="0.78740157480314965" header="0" footer="0.19685039370078741"/>
  <pageSetup paperSize="9" scale="95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526130-4F8A-4697-BEAA-9D2698A76DC8}">
  <sheetPr codeName="List34"/>
  <dimension ref="A1:IV75"/>
  <sheetViews>
    <sheetView workbookViewId="0">
      <selection sqref="A1:B1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256" width="9.140625" style="1"/>
    <col min="257" max="257" width="5.85546875" style="1" customWidth="1"/>
    <col min="258" max="258" width="6.140625" style="1" customWidth="1"/>
    <col min="259" max="259" width="11.42578125" style="1" customWidth="1"/>
    <col min="260" max="260" width="15.85546875" style="1" customWidth="1"/>
    <col min="261" max="261" width="11.28515625" style="1" customWidth="1"/>
    <col min="262" max="262" width="10.85546875" style="1" customWidth="1"/>
    <col min="263" max="263" width="11" style="1" customWidth="1"/>
    <col min="264" max="264" width="11.140625" style="1" customWidth="1"/>
    <col min="265" max="265" width="10.7109375" style="1" customWidth="1"/>
    <col min="266" max="512" width="9.140625" style="1"/>
    <col min="513" max="513" width="5.85546875" style="1" customWidth="1"/>
    <col min="514" max="514" width="6.140625" style="1" customWidth="1"/>
    <col min="515" max="515" width="11.42578125" style="1" customWidth="1"/>
    <col min="516" max="516" width="15.85546875" style="1" customWidth="1"/>
    <col min="517" max="517" width="11.28515625" style="1" customWidth="1"/>
    <col min="518" max="518" width="10.85546875" style="1" customWidth="1"/>
    <col min="519" max="519" width="11" style="1" customWidth="1"/>
    <col min="520" max="520" width="11.140625" style="1" customWidth="1"/>
    <col min="521" max="521" width="10.7109375" style="1" customWidth="1"/>
    <col min="522" max="768" width="9.140625" style="1"/>
    <col min="769" max="769" width="5.85546875" style="1" customWidth="1"/>
    <col min="770" max="770" width="6.140625" style="1" customWidth="1"/>
    <col min="771" max="771" width="11.42578125" style="1" customWidth="1"/>
    <col min="772" max="772" width="15.85546875" style="1" customWidth="1"/>
    <col min="773" max="773" width="11.28515625" style="1" customWidth="1"/>
    <col min="774" max="774" width="10.85546875" style="1" customWidth="1"/>
    <col min="775" max="775" width="11" style="1" customWidth="1"/>
    <col min="776" max="776" width="11.140625" style="1" customWidth="1"/>
    <col min="777" max="777" width="10.7109375" style="1" customWidth="1"/>
    <col min="778" max="1024" width="9.140625" style="1"/>
    <col min="1025" max="1025" width="5.85546875" style="1" customWidth="1"/>
    <col min="1026" max="1026" width="6.140625" style="1" customWidth="1"/>
    <col min="1027" max="1027" width="11.42578125" style="1" customWidth="1"/>
    <col min="1028" max="1028" width="15.85546875" style="1" customWidth="1"/>
    <col min="1029" max="1029" width="11.28515625" style="1" customWidth="1"/>
    <col min="1030" max="1030" width="10.85546875" style="1" customWidth="1"/>
    <col min="1031" max="1031" width="11" style="1" customWidth="1"/>
    <col min="1032" max="1032" width="11.140625" style="1" customWidth="1"/>
    <col min="1033" max="1033" width="10.7109375" style="1" customWidth="1"/>
    <col min="1034" max="1280" width="9.140625" style="1"/>
    <col min="1281" max="1281" width="5.85546875" style="1" customWidth="1"/>
    <col min="1282" max="1282" width="6.140625" style="1" customWidth="1"/>
    <col min="1283" max="1283" width="11.42578125" style="1" customWidth="1"/>
    <col min="1284" max="1284" width="15.85546875" style="1" customWidth="1"/>
    <col min="1285" max="1285" width="11.28515625" style="1" customWidth="1"/>
    <col min="1286" max="1286" width="10.85546875" style="1" customWidth="1"/>
    <col min="1287" max="1287" width="11" style="1" customWidth="1"/>
    <col min="1288" max="1288" width="11.140625" style="1" customWidth="1"/>
    <col min="1289" max="1289" width="10.7109375" style="1" customWidth="1"/>
    <col min="1290" max="1536" width="9.140625" style="1"/>
    <col min="1537" max="1537" width="5.85546875" style="1" customWidth="1"/>
    <col min="1538" max="1538" width="6.140625" style="1" customWidth="1"/>
    <col min="1539" max="1539" width="11.42578125" style="1" customWidth="1"/>
    <col min="1540" max="1540" width="15.85546875" style="1" customWidth="1"/>
    <col min="1541" max="1541" width="11.28515625" style="1" customWidth="1"/>
    <col min="1542" max="1542" width="10.85546875" style="1" customWidth="1"/>
    <col min="1543" max="1543" width="11" style="1" customWidth="1"/>
    <col min="1544" max="1544" width="11.140625" style="1" customWidth="1"/>
    <col min="1545" max="1545" width="10.7109375" style="1" customWidth="1"/>
    <col min="1546" max="1792" width="9.140625" style="1"/>
    <col min="1793" max="1793" width="5.85546875" style="1" customWidth="1"/>
    <col min="1794" max="1794" width="6.140625" style="1" customWidth="1"/>
    <col min="1795" max="1795" width="11.42578125" style="1" customWidth="1"/>
    <col min="1796" max="1796" width="15.85546875" style="1" customWidth="1"/>
    <col min="1797" max="1797" width="11.28515625" style="1" customWidth="1"/>
    <col min="1798" max="1798" width="10.85546875" style="1" customWidth="1"/>
    <col min="1799" max="1799" width="11" style="1" customWidth="1"/>
    <col min="1800" max="1800" width="11.140625" style="1" customWidth="1"/>
    <col min="1801" max="1801" width="10.7109375" style="1" customWidth="1"/>
    <col min="1802" max="2048" width="9.140625" style="1"/>
    <col min="2049" max="2049" width="5.85546875" style="1" customWidth="1"/>
    <col min="2050" max="2050" width="6.140625" style="1" customWidth="1"/>
    <col min="2051" max="2051" width="11.42578125" style="1" customWidth="1"/>
    <col min="2052" max="2052" width="15.85546875" style="1" customWidth="1"/>
    <col min="2053" max="2053" width="11.28515625" style="1" customWidth="1"/>
    <col min="2054" max="2054" width="10.85546875" style="1" customWidth="1"/>
    <col min="2055" max="2055" width="11" style="1" customWidth="1"/>
    <col min="2056" max="2056" width="11.140625" style="1" customWidth="1"/>
    <col min="2057" max="2057" width="10.7109375" style="1" customWidth="1"/>
    <col min="2058" max="2304" width="9.140625" style="1"/>
    <col min="2305" max="2305" width="5.85546875" style="1" customWidth="1"/>
    <col min="2306" max="2306" width="6.140625" style="1" customWidth="1"/>
    <col min="2307" max="2307" width="11.42578125" style="1" customWidth="1"/>
    <col min="2308" max="2308" width="15.85546875" style="1" customWidth="1"/>
    <col min="2309" max="2309" width="11.28515625" style="1" customWidth="1"/>
    <col min="2310" max="2310" width="10.85546875" style="1" customWidth="1"/>
    <col min="2311" max="2311" width="11" style="1" customWidth="1"/>
    <col min="2312" max="2312" width="11.140625" style="1" customWidth="1"/>
    <col min="2313" max="2313" width="10.7109375" style="1" customWidth="1"/>
    <col min="2314" max="2560" width="9.140625" style="1"/>
    <col min="2561" max="2561" width="5.85546875" style="1" customWidth="1"/>
    <col min="2562" max="2562" width="6.140625" style="1" customWidth="1"/>
    <col min="2563" max="2563" width="11.42578125" style="1" customWidth="1"/>
    <col min="2564" max="2564" width="15.85546875" style="1" customWidth="1"/>
    <col min="2565" max="2565" width="11.28515625" style="1" customWidth="1"/>
    <col min="2566" max="2566" width="10.85546875" style="1" customWidth="1"/>
    <col min="2567" max="2567" width="11" style="1" customWidth="1"/>
    <col min="2568" max="2568" width="11.140625" style="1" customWidth="1"/>
    <col min="2569" max="2569" width="10.7109375" style="1" customWidth="1"/>
    <col min="2570" max="2816" width="9.140625" style="1"/>
    <col min="2817" max="2817" width="5.85546875" style="1" customWidth="1"/>
    <col min="2818" max="2818" width="6.140625" style="1" customWidth="1"/>
    <col min="2819" max="2819" width="11.42578125" style="1" customWidth="1"/>
    <col min="2820" max="2820" width="15.85546875" style="1" customWidth="1"/>
    <col min="2821" max="2821" width="11.28515625" style="1" customWidth="1"/>
    <col min="2822" max="2822" width="10.85546875" style="1" customWidth="1"/>
    <col min="2823" max="2823" width="11" style="1" customWidth="1"/>
    <col min="2824" max="2824" width="11.140625" style="1" customWidth="1"/>
    <col min="2825" max="2825" width="10.7109375" style="1" customWidth="1"/>
    <col min="2826" max="3072" width="9.140625" style="1"/>
    <col min="3073" max="3073" width="5.85546875" style="1" customWidth="1"/>
    <col min="3074" max="3074" width="6.140625" style="1" customWidth="1"/>
    <col min="3075" max="3075" width="11.42578125" style="1" customWidth="1"/>
    <col min="3076" max="3076" width="15.85546875" style="1" customWidth="1"/>
    <col min="3077" max="3077" width="11.28515625" style="1" customWidth="1"/>
    <col min="3078" max="3078" width="10.85546875" style="1" customWidth="1"/>
    <col min="3079" max="3079" width="11" style="1" customWidth="1"/>
    <col min="3080" max="3080" width="11.140625" style="1" customWidth="1"/>
    <col min="3081" max="3081" width="10.7109375" style="1" customWidth="1"/>
    <col min="3082" max="3328" width="9.140625" style="1"/>
    <col min="3329" max="3329" width="5.85546875" style="1" customWidth="1"/>
    <col min="3330" max="3330" width="6.140625" style="1" customWidth="1"/>
    <col min="3331" max="3331" width="11.42578125" style="1" customWidth="1"/>
    <col min="3332" max="3332" width="15.85546875" style="1" customWidth="1"/>
    <col min="3333" max="3333" width="11.28515625" style="1" customWidth="1"/>
    <col min="3334" max="3334" width="10.85546875" style="1" customWidth="1"/>
    <col min="3335" max="3335" width="11" style="1" customWidth="1"/>
    <col min="3336" max="3336" width="11.140625" style="1" customWidth="1"/>
    <col min="3337" max="3337" width="10.7109375" style="1" customWidth="1"/>
    <col min="3338" max="3584" width="9.140625" style="1"/>
    <col min="3585" max="3585" width="5.85546875" style="1" customWidth="1"/>
    <col min="3586" max="3586" width="6.140625" style="1" customWidth="1"/>
    <col min="3587" max="3587" width="11.42578125" style="1" customWidth="1"/>
    <col min="3588" max="3588" width="15.85546875" style="1" customWidth="1"/>
    <col min="3589" max="3589" width="11.28515625" style="1" customWidth="1"/>
    <col min="3590" max="3590" width="10.85546875" style="1" customWidth="1"/>
    <col min="3591" max="3591" width="11" style="1" customWidth="1"/>
    <col min="3592" max="3592" width="11.140625" style="1" customWidth="1"/>
    <col min="3593" max="3593" width="10.7109375" style="1" customWidth="1"/>
    <col min="3594" max="3840" width="9.140625" style="1"/>
    <col min="3841" max="3841" width="5.85546875" style="1" customWidth="1"/>
    <col min="3842" max="3842" width="6.140625" style="1" customWidth="1"/>
    <col min="3843" max="3843" width="11.42578125" style="1" customWidth="1"/>
    <col min="3844" max="3844" width="15.85546875" style="1" customWidth="1"/>
    <col min="3845" max="3845" width="11.28515625" style="1" customWidth="1"/>
    <col min="3846" max="3846" width="10.85546875" style="1" customWidth="1"/>
    <col min="3847" max="3847" width="11" style="1" customWidth="1"/>
    <col min="3848" max="3848" width="11.140625" style="1" customWidth="1"/>
    <col min="3849" max="3849" width="10.7109375" style="1" customWidth="1"/>
    <col min="3850" max="4096" width="9.140625" style="1"/>
    <col min="4097" max="4097" width="5.85546875" style="1" customWidth="1"/>
    <col min="4098" max="4098" width="6.140625" style="1" customWidth="1"/>
    <col min="4099" max="4099" width="11.42578125" style="1" customWidth="1"/>
    <col min="4100" max="4100" width="15.85546875" style="1" customWidth="1"/>
    <col min="4101" max="4101" width="11.28515625" style="1" customWidth="1"/>
    <col min="4102" max="4102" width="10.85546875" style="1" customWidth="1"/>
    <col min="4103" max="4103" width="11" style="1" customWidth="1"/>
    <col min="4104" max="4104" width="11.140625" style="1" customWidth="1"/>
    <col min="4105" max="4105" width="10.7109375" style="1" customWidth="1"/>
    <col min="4106" max="4352" width="9.140625" style="1"/>
    <col min="4353" max="4353" width="5.85546875" style="1" customWidth="1"/>
    <col min="4354" max="4354" width="6.140625" style="1" customWidth="1"/>
    <col min="4355" max="4355" width="11.42578125" style="1" customWidth="1"/>
    <col min="4356" max="4356" width="15.85546875" style="1" customWidth="1"/>
    <col min="4357" max="4357" width="11.28515625" style="1" customWidth="1"/>
    <col min="4358" max="4358" width="10.85546875" style="1" customWidth="1"/>
    <col min="4359" max="4359" width="11" style="1" customWidth="1"/>
    <col min="4360" max="4360" width="11.140625" style="1" customWidth="1"/>
    <col min="4361" max="4361" width="10.7109375" style="1" customWidth="1"/>
    <col min="4362" max="4608" width="9.140625" style="1"/>
    <col min="4609" max="4609" width="5.85546875" style="1" customWidth="1"/>
    <col min="4610" max="4610" width="6.140625" style="1" customWidth="1"/>
    <col min="4611" max="4611" width="11.42578125" style="1" customWidth="1"/>
    <col min="4612" max="4612" width="15.85546875" style="1" customWidth="1"/>
    <col min="4613" max="4613" width="11.28515625" style="1" customWidth="1"/>
    <col min="4614" max="4614" width="10.85546875" style="1" customWidth="1"/>
    <col min="4615" max="4615" width="11" style="1" customWidth="1"/>
    <col min="4616" max="4616" width="11.140625" style="1" customWidth="1"/>
    <col min="4617" max="4617" width="10.7109375" style="1" customWidth="1"/>
    <col min="4618" max="4864" width="9.140625" style="1"/>
    <col min="4865" max="4865" width="5.85546875" style="1" customWidth="1"/>
    <col min="4866" max="4866" width="6.140625" style="1" customWidth="1"/>
    <col min="4867" max="4867" width="11.42578125" style="1" customWidth="1"/>
    <col min="4868" max="4868" width="15.85546875" style="1" customWidth="1"/>
    <col min="4869" max="4869" width="11.28515625" style="1" customWidth="1"/>
    <col min="4870" max="4870" width="10.85546875" style="1" customWidth="1"/>
    <col min="4871" max="4871" width="11" style="1" customWidth="1"/>
    <col min="4872" max="4872" width="11.140625" style="1" customWidth="1"/>
    <col min="4873" max="4873" width="10.7109375" style="1" customWidth="1"/>
    <col min="4874" max="5120" width="9.140625" style="1"/>
    <col min="5121" max="5121" width="5.85546875" style="1" customWidth="1"/>
    <col min="5122" max="5122" width="6.140625" style="1" customWidth="1"/>
    <col min="5123" max="5123" width="11.42578125" style="1" customWidth="1"/>
    <col min="5124" max="5124" width="15.85546875" style="1" customWidth="1"/>
    <col min="5125" max="5125" width="11.28515625" style="1" customWidth="1"/>
    <col min="5126" max="5126" width="10.85546875" style="1" customWidth="1"/>
    <col min="5127" max="5127" width="11" style="1" customWidth="1"/>
    <col min="5128" max="5128" width="11.140625" style="1" customWidth="1"/>
    <col min="5129" max="5129" width="10.7109375" style="1" customWidth="1"/>
    <col min="5130" max="5376" width="9.140625" style="1"/>
    <col min="5377" max="5377" width="5.85546875" style="1" customWidth="1"/>
    <col min="5378" max="5378" width="6.140625" style="1" customWidth="1"/>
    <col min="5379" max="5379" width="11.42578125" style="1" customWidth="1"/>
    <col min="5380" max="5380" width="15.85546875" style="1" customWidth="1"/>
    <col min="5381" max="5381" width="11.28515625" style="1" customWidth="1"/>
    <col min="5382" max="5382" width="10.85546875" style="1" customWidth="1"/>
    <col min="5383" max="5383" width="11" style="1" customWidth="1"/>
    <col min="5384" max="5384" width="11.140625" style="1" customWidth="1"/>
    <col min="5385" max="5385" width="10.7109375" style="1" customWidth="1"/>
    <col min="5386" max="5632" width="9.140625" style="1"/>
    <col min="5633" max="5633" width="5.85546875" style="1" customWidth="1"/>
    <col min="5634" max="5634" width="6.140625" style="1" customWidth="1"/>
    <col min="5635" max="5635" width="11.42578125" style="1" customWidth="1"/>
    <col min="5636" max="5636" width="15.85546875" style="1" customWidth="1"/>
    <col min="5637" max="5637" width="11.28515625" style="1" customWidth="1"/>
    <col min="5638" max="5638" width="10.85546875" style="1" customWidth="1"/>
    <col min="5639" max="5639" width="11" style="1" customWidth="1"/>
    <col min="5640" max="5640" width="11.140625" style="1" customWidth="1"/>
    <col min="5641" max="5641" width="10.7109375" style="1" customWidth="1"/>
    <col min="5642" max="5888" width="9.140625" style="1"/>
    <col min="5889" max="5889" width="5.85546875" style="1" customWidth="1"/>
    <col min="5890" max="5890" width="6.140625" style="1" customWidth="1"/>
    <col min="5891" max="5891" width="11.42578125" style="1" customWidth="1"/>
    <col min="5892" max="5892" width="15.85546875" style="1" customWidth="1"/>
    <col min="5893" max="5893" width="11.28515625" style="1" customWidth="1"/>
    <col min="5894" max="5894" width="10.85546875" style="1" customWidth="1"/>
    <col min="5895" max="5895" width="11" style="1" customWidth="1"/>
    <col min="5896" max="5896" width="11.140625" style="1" customWidth="1"/>
    <col min="5897" max="5897" width="10.7109375" style="1" customWidth="1"/>
    <col min="5898" max="6144" width="9.140625" style="1"/>
    <col min="6145" max="6145" width="5.85546875" style="1" customWidth="1"/>
    <col min="6146" max="6146" width="6.140625" style="1" customWidth="1"/>
    <col min="6147" max="6147" width="11.42578125" style="1" customWidth="1"/>
    <col min="6148" max="6148" width="15.85546875" style="1" customWidth="1"/>
    <col min="6149" max="6149" width="11.28515625" style="1" customWidth="1"/>
    <col min="6150" max="6150" width="10.85546875" style="1" customWidth="1"/>
    <col min="6151" max="6151" width="11" style="1" customWidth="1"/>
    <col min="6152" max="6152" width="11.140625" style="1" customWidth="1"/>
    <col min="6153" max="6153" width="10.7109375" style="1" customWidth="1"/>
    <col min="6154" max="6400" width="9.140625" style="1"/>
    <col min="6401" max="6401" width="5.85546875" style="1" customWidth="1"/>
    <col min="6402" max="6402" width="6.140625" style="1" customWidth="1"/>
    <col min="6403" max="6403" width="11.42578125" style="1" customWidth="1"/>
    <col min="6404" max="6404" width="15.85546875" style="1" customWidth="1"/>
    <col min="6405" max="6405" width="11.28515625" style="1" customWidth="1"/>
    <col min="6406" max="6406" width="10.85546875" style="1" customWidth="1"/>
    <col min="6407" max="6407" width="11" style="1" customWidth="1"/>
    <col min="6408" max="6408" width="11.140625" style="1" customWidth="1"/>
    <col min="6409" max="6409" width="10.7109375" style="1" customWidth="1"/>
    <col min="6410" max="6656" width="9.140625" style="1"/>
    <col min="6657" max="6657" width="5.85546875" style="1" customWidth="1"/>
    <col min="6658" max="6658" width="6.140625" style="1" customWidth="1"/>
    <col min="6659" max="6659" width="11.42578125" style="1" customWidth="1"/>
    <col min="6660" max="6660" width="15.85546875" style="1" customWidth="1"/>
    <col min="6661" max="6661" width="11.28515625" style="1" customWidth="1"/>
    <col min="6662" max="6662" width="10.85546875" style="1" customWidth="1"/>
    <col min="6663" max="6663" width="11" style="1" customWidth="1"/>
    <col min="6664" max="6664" width="11.140625" style="1" customWidth="1"/>
    <col min="6665" max="6665" width="10.7109375" style="1" customWidth="1"/>
    <col min="6666" max="6912" width="9.140625" style="1"/>
    <col min="6913" max="6913" width="5.85546875" style="1" customWidth="1"/>
    <col min="6914" max="6914" width="6.140625" style="1" customWidth="1"/>
    <col min="6915" max="6915" width="11.42578125" style="1" customWidth="1"/>
    <col min="6916" max="6916" width="15.85546875" style="1" customWidth="1"/>
    <col min="6917" max="6917" width="11.28515625" style="1" customWidth="1"/>
    <col min="6918" max="6918" width="10.85546875" style="1" customWidth="1"/>
    <col min="6919" max="6919" width="11" style="1" customWidth="1"/>
    <col min="6920" max="6920" width="11.140625" style="1" customWidth="1"/>
    <col min="6921" max="6921" width="10.7109375" style="1" customWidth="1"/>
    <col min="6922" max="7168" width="9.140625" style="1"/>
    <col min="7169" max="7169" width="5.85546875" style="1" customWidth="1"/>
    <col min="7170" max="7170" width="6.140625" style="1" customWidth="1"/>
    <col min="7171" max="7171" width="11.42578125" style="1" customWidth="1"/>
    <col min="7172" max="7172" width="15.85546875" style="1" customWidth="1"/>
    <col min="7173" max="7173" width="11.28515625" style="1" customWidth="1"/>
    <col min="7174" max="7174" width="10.85546875" style="1" customWidth="1"/>
    <col min="7175" max="7175" width="11" style="1" customWidth="1"/>
    <col min="7176" max="7176" width="11.140625" style="1" customWidth="1"/>
    <col min="7177" max="7177" width="10.7109375" style="1" customWidth="1"/>
    <col min="7178" max="7424" width="9.140625" style="1"/>
    <col min="7425" max="7425" width="5.85546875" style="1" customWidth="1"/>
    <col min="7426" max="7426" width="6.140625" style="1" customWidth="1"/>
    <col min="7427" max="7427" width="11.42578125" style="1" customWidth="1"/>
    <col min="7428" max="7428" width="15.85546875" style="1" customWidth="1"/>
    <col min="7429" max="7429" width="11.28515625" style="1" customWidth="1"/>
    <col min="7430" max="7430" width="10.85546875" style="1" customWidth="1"/>
    <col min="7431" max="7431" width="11" style="1" customWidth="1"/>
    <col min="7432" max="7432" width="11.140625" style="1" customWidth="1"/>
    <col min="7433" max="7433" width="10.7109375" style="1" customWidth="1"/>
    <col min="7434" max="7680" width="9.140625" style="1"/>
    <col min="7681" max="7681" width="5.85546875" style="1" customWidth="1"/>
    <col min="7682" max="7682" width="6.140625" style="1" customWidth="1"/>
    <col min="7683" max="7683" width="11.42578125" style="1" customWidth="1"/>
    <col min="7684" max="7684" width="15.85546875" style="1" customWidth="1"/>
    <col min="7685" max="7685" width="11.28515625" style="1" customWidth="1"/>
    <col min="7686" max="7686" width="10.85546875" style="1" customWidth="1"/>
    <col min="7687" max="7687" width="11" style="1" customWidth="1"/>
    <col min="7688" max="7688" width="11.140625" style="1" customWidth="1"/>
    <col min="7689" max="7689" width="10.7109375" style="1" customWidth="1"/>
    <col min="7690" max="7936" width="9.140625" style="1"/>
    <col min="7937" max="7937" width="5.85546875" style="1" customWidth="1"/>
    <col min="7938" max="7938" width="6.140625" style="1" customWidth="1"/>
    <col min="7939" max="7939" width="11.42578125" style="1" customWidth="1"/>
    <col min="7940" max="7940" width="15.85546875" style="1" customWidth="1"/>
    <col min="7941" max="7941" width="11.28515625" style="1" customWidth="1"/>
    <col min="7942" max="7942" width="10.85546875" style="1" customWidth="1"/>
    <col min="7943" max="7943" width="11" style="1" customWidth="1"/>
    <col min="7944" max="7944" width="11.140625" style="1" customWidth="1"/>
    <col min="7945" max="7945" width="10.7109375" style="1" customWidth="1"/>
    <col min="7946" max="8192" width="9.140625" style="1"/>
    <col min="8193" max="8193" width="5.85546875" style="1" customWidth="1"/>
    <col min="8194" max="8194" width="6.140625" style="1" customWidth="1"/>
    <col min="8195" max="8195" width="11.42578125" style="1" customWidth="1"/>
    <col min="8196" max="8196" width="15.85546875" style="1" customWidth="1"/>
    <col min="8197" max="8197" width="11.28515625" style="1" customWidth="1"/>
    <col min="8198" max="8198" width="10.85546875" style="1" customWidth="1"/>
    <col min="8199" max="8199" width="11" style="1" customWidth="1"/>
    <col min="8200" max="8200" width="11.140625" style="1" customWidth="1"/>
    <col min="8201" max="8201" width="10.7109375" style="1" customWidth="1"/>
    <col min="8202" max="8448" width="9.140625" style="1"/>
    <col min="8449" max="8449" width="5.85546875" style="1" customWidth="1"/>
    <col min="8450" max="8450" width="6.140625" style="1" customWidth="1"/>
    <col min="8451" max="8451" width="11.42578125" style="1" customWidth="1"/>
    <col min="8452" max="8452" width="15.85546875" style="1" customWidth="1"/>
    <col min="8453" max="8453" width="11.28515625" style="1" customWidth="1"/>
    <col min="8454" max="8454" width="10.85546875" style="1" customWidth="1"/>
    <col min="8455" max="8455" width="11" style="1" customWidth="1"/>
    <col min="8456" max="8456" width="11.140625" style="1" customWidth="1"/>
    <col min="8457" max="8457" width="10.7109375" style="1" customWidth="1"/>
    <col min="8458" max="8704" width="9.140625" style="1"/>
    <col min="8705" max="8705" width="5.85546875" style="1" customWidth="1"/>
    <col min="8706" max="8706" width="6.140625" style="1" customWidth="1"/>
    <col min="8707" max="8707" width="11.42578125" style="1" customWidth="1"/>
    <col min="8708" max="8708" width="15.85546875" style="1" customWidth="1"/>
    <col min="8709" max="8709" width="11.28515625" style="1" customWidth="1"/>
    <col min="8710" max="8710" width="10.85546875" style="1" customWidth="1"/>
    <col min="8711" max="8711" width="11" style="1" customWidth="1"/>
    <col min="8712" max="8712" width="11.140625" style="1" customWidth="1"/>
    <col min="8713" max="8713" width="10.7109375" style="1" customWidth="1"/>
    <col min="8714" max="8960" width="9.140625" style="1"/>
    <col min="8961" max="8961" width="5.85546875" style="1" customWidth="1"/>
    <col min="8962" max="8962" width="6.140625" style="1" customWidth="1"/>
    <col min="8963" max="8963" width="11.42578125" style="1" customWidth="1"/>
    <col min="8964" max="8964" width="15.85546875" style="1" customWidth="1"/>
    <col min="8965" max="8965" width="11.28515625" style="1" customWidth="1"/>
    <col min="8966" max="8966" width="10.85546875" style="1" customWidth="1"/>
    <col min="8967" max="8967" width="11" style="1" customWidth="1"/>
    <col min="8968" max="8968" width="11.140625" style="1" customWidth="1"/>
    <col min="8969" max="8969" width="10.7109375" style="1" customWidth="1"/>
    <col min="8970" max="9216" width="9.140625" style="1"/>
    <col min="9217" max="9217" width="5.85546875" style="1" customWidth="1"/>
    <col min="9218" max="9218" width="6.140625" style="1" customWidth="1"/>
    <col min="9219" max="9219" width="11.42578125" style="1" customWidth="1"/>
    <col min="9220" max="9220" width="15.85546875" style="1" customWidth="1"/>
    <col min="9221" max="9221" width="11.28515625" style="1" customWidth="1"/>
    <col min="9222" max="9222" width="10.85546875" style="1" customWidth="1"/>
    <col min="9223" max="9223" width="11" style="1" customWidth="1"/>
    <col min="9224" max="9224" width="11.140625" style="1" customWidth="1"/>
    <col min="9225" max="9225" width="10.7109375" style="1" customWidth="1"/>
    <col min="9226" max="9472" width="9.140625" style="1"/>
    <col min="9473" max="9473" width="5.85546875" style="1" customWidth="1"/>
    <col min="9474" max="9474" width="6.140625" style="1" customWidth="1"/>
    <col min="9475" max="9475" width="11.42578125" style="1" customWidth="1"/>
    <col min="9476" max="9476" width="15.85546875" style="1" customWidth="1"/>
    <col min="9477" max="9477" width="11.28515625" style="1" customWidth="1"/>
    <col min="9478" max="9478" width="10.85546875" style="1" customWidth="1"/>
    <col min="9479" max="9479" width="11" style="1" customWidth="1"/>
    <col min="9480" max="9480" width="11.140625" style="1" customWidth="1"/>
    <col min="9481" max="9481" width="10.7109375" style="1" customWidth="1"/>
    <col min="9482" max="9728" width="9.140625" style="1"/>
    <col min="9729" max="9729" width="5.85546875" style="1" customWidth="1"/>
    <col min="9730" max="9730" width="6.140625" style="1" customWidth="1"/>
    <col min="9731" max="9731" width="11.42578125" style="1" customWidth="1"/>
    <col min="9732" max="9732" width="15.85546875" style="1" customWidth="1"/>
    <col min="9733" max="9733" width="11.28515625" style="1" customWidth="1"/>
    <col min="9734" max="9734" width="10.85546875" style="1" customWidth="1"/>
    <col min="9735" max="9735" width="11" style="1" customWidth="1"/>
    <col min="9736" max="9736" width="11.140625" style="1" customWidth="1"/>
    <col min="9737" max="9737" width="10.7109375" style="1" customWidth="1"/>
    <col min="9738" max="9984" width="9.140625" style="1"/>
    <col min="9985" max="9985" width="5.85546875" style="1" customWidth="1"/>
    <col min="9986" max="9986" width="6.140625" style="1" customWidth="1"/>
    <col min="9987" max="9987" width="11.42578125" style="1" customWidth="1"/>
    <col min="9988" max="9988" width="15.85546875" style="1" customWidth="1"/>
    <col min="9989" max="9989" width="11.28515625" style="1" customWidth="1"/>
    <col min="9990" max="9990" width="10.85546875" style="1" customWidth="1"/>
    <col min="9991" max="9991" width="11" style="1" customWidth="1"/>
    <col min="9992" max="9992" width="11.140625" style="1" customWidth="1"/>
    <col min="9993" max="9993" width="10.7109375" style="1" customWidth="1"/>
    <col min="9994" max="10240" width="9.140625" style="1"/>
    <col min="10241" max="10241" width="5.85546875" style="1" customWidth="1"/>
    <col min="10242" max="10242" width="6.140625" style="1" customWidth="1"/>
    <col min="10243" max="10243" width="11.42578125" style="1" customWidth="1"/>
    <col min="10244" max="10244" width="15.85546875" style="1" customWidth="1"/>
    <col min="10245" max="10245" width="11.28515625" style="1" customWidth="1"/>
    <col min="10246" max="10246" width="10.85546875" style="1" customWidth="1"/>
    <col min="10247" max="10247" width="11" style="1" customWidth="1"/>
    <col min="10248" max="10248" width="11.140625" style="1" customWidth="1"/>
    <col min="10249" max="10249" width="10.7109375" style="1" customWidth="1"/>
    <col min="10250" max="10496" width="9.140625" style="1"/>
    <col min="10497" max="10497" width="5.85546875" style="1" customWidth="1"/>
    <col min="10498" max="10498" width="6.140625" style="1" customWidth="1"/>
    <col min="10499" max="10499" width="11.42578125" style="1" customWidth="1"/>
    <col min="10500" max="10500" width="15.85546875" style="1" customWidth="1"/>
    <col min="10501" max="10501" width="11.28515625" style="1" customWidth="1"/>
    <col min="10502" max="10502" width="10.85546875" style="1" customWidth="1"/>
    <col min="10503" max="10503" width="11" style="1" customWidth="1"/>
    <col min="10504" max="10504" width="11.140625" style="1" customWidth="1"/>
    <col min="10505" max="10505" width="10.7109375" style="1" customWidth="1"/>
    <col min="10506" max="10752" width="9.140625" style="1"/>
    <col min="10753" max="10753" width="5.85546875" style="1" customWidth="1"/>
    <col min="10754" max="10754" width="6.140625" style="1" customWidth="1"/>
    <col min="10755" max="10755" width="11.42578125" style="1" customWidth="1"/>
    <col min="10756" max="10756" width="15.85546875" style="1" customWidth="1"/>
    <col min="10757" max="10757" width="11.28515625" style="1" customWidth="1"/>
    <col min="10758" max="10758" width="10.85546875" style="1" customWidth="1"/>
    <col min="10759" max="10759" width="11" style="1" customWidth="1"/>
    <col min="10760" max="10760" width="11.140625" style="1" customWidth="1"/>
    <col min="10761" max="10761" width="10.7109375" style="1" customWidth="1"/>
    <col min="10762" max="11008" width="9.140625" style="1"/>
    <col min="11009" max="11009" width="5.85546875" style="1" customWidth="1"/>
    <col min="11010" max="11010" width="6.140625" style="1" customWidth="1"/>
    <col min="11011" max="11011" width="11.42578125" style="1" customWidth="1"/>
    <col min="11012" max="11012" width="15.85546875" style="1" customWidth="1"/>
    <col min="11013" max="11013" width="11.28515625" style="1" customWidth="1"/>
    <col min="11014" max="11014" width="10.85546875" style="1" customWidth="1"/>
    <col min="11015" max="11015" width="11" style="1" customWidth="1"/>
    <col min="11016" max="11016" width="11.140625" style="1" customWidth="1"/>
    <col min="11017" max="11017" width="10.7109375" style="1" customWidth="1"/>
    <col min="11018" max="11264" width="9.140625" style="1"/>
    <col min="11265" max="11265" width="5.85546875" style="1" customWidth="1"/>
    <col min="11266" max="11266" width="6.140625" style="1" customWidth="1"/>
    <col min="11267" max="11267" width="11.42578125" style="1" customWidth="1"/>
    <col min="11268" max="11268" width="15.85546875" style="1" customWidth="1"/>
    <col min="11269" max="11269" width="11.28515625" style="1" customWidth="1"/>
    <col min="11270" max="11270" width="10.85546875" style="1" customWidth="1"/>
    <col min="11271" max="11271" width="11" style="1" customWidth="1"/>
    <col min="11272" max="11272" width="11.140625" style="1" customWidth="1"/>
    <col min="11273" max="11273" width="10.7109375" style="1" customWidth="1"/>
    <col min="11274" max="11520" width="9.140625" style="1"/>
    <col min="11521" max="11521" width="5.85546875" style="1" customWidth="1"/>
    <col min="11522" max="11522" width="6.140625" style="1" customWidth="1"/>
    <col min="11523" max="11523" width="11.42578125" style="1" customWidth="1"/>
    <col min="11524" max="11524" width="15.85546875" style="1" customWidth="1"/>
    <col min="11525" max="11525" width="11.28515625" style="1" customWidth="1"/>
    <col min="11526" max="11526" width="10.85546875" style="1" customWidth="1"/>
    <col min="11527" max="11527" width="11" style="1" customWidth="1"/>
    <col min="11528" max="11528" width="11.140625" style="1" customWidth="1"/>
    <col min="11529" max="11529" width="10.7109375" style="1" customWidth="1"/>
    <col min="11530" max="11776" width="9.140625" style="1"/>
    <col min="11777" max="11777" width="5.85546875" style="1" customWidth="1"/>
    <col min="11778" max="11778" width="6.140625" style="1" customWidth="1"/>
    <col min="11779" max="11779" width="11.42578125" style="1" customWidth="1"/>
    <col min="11780" max="11780" width="15.85546875" style="1" customWidth="1"/>
    <col min="11781" max="11781" width="11.28515625" style="1" customWidth="1"/>
    <col min="11782" max="11782" width="10.85546875" style="1" customWidth="1"/>
    <col min="11783" max="11783" width="11" style="1" customWidth="1"/>
    <col min="11784" max="11784" width="11.140625" style="1" customWidth="1"/>
    <col min="11785" max="11785" width="10.7109375" style="1" customWidth="1"/>
    <col min="11786" max="12032" width="9.140625" style="1"/>
    <col min="12033" max="12033" width="5.85546875" style="1" customWidth="1"/>
    <col min="12034" max="12034" width="6.140625" style="1" customWidth="1"/>
    <col min="12035" max="12035" width="11.42578125" style="1" customWidth="1"/>
    <col min="12036" max="12036" width="15.85546875" style="1" customWidth="1"/>
    <col min="12037" max="12037" width="11.28515625" style="1" customWidth="1"/>
    <col min="12038" max="12038" width="10.85546875" style="1" customWidth="1"/>
    <col min="12039" max="12039" width="11" style="1" customWidth="1"/>
    <col min="12040" max="12040" width="11.140625" style="1" customWidth="1"/>
    <col min="12041" max="12041" width="10.7109375" style="1" customWidth="1"/>
    <col min="12042" max="12288" width="9.140625" style="1"/>
    <col min="12289" max="12289" width="5.85546875" style="1" customWidth="1"/>
    <col min="12290" max="12290" width="6.140625" style="1" customWidth="1"/>
    <col min="12291" max="12291" width="11.42578125" style="1" customWidth="1"/>
    <col min="12292" max="12292" width="15.85546875" style="1" customWidth="1"/>
    <col min="12293" max="12293" width="11.28515625" style="1" customWidth="1"/>
    <col min="12294" max="12294" width="10.85546875" style="1" customWidth="1"/>
    <col min="12295" max="12295" width="11" style="1" customWidth="1"/>
    <col min="12296" max="12296" width="11.140625" style="1" customWidth="1"/>
    <col min="12297" max="12297" width="10.7109375" style="1" customWidth="1"/>
    <col min="12298" max="12544" width="9.140625" style="1"/>
    <col min="12545" max="12545" width="5.85546875" style="1" customWidth="1"/>
    <col min="12546" max="12546" width="6.140625" style="1" customWidth="1"/>
    <col min="12547" max="12547" width="11.42578125" style="1" customWidth="1"/>
    <col min="12548" max="12548" width="15.85546875" style="1" customWidth="1"/>
    <col min="12549" max="12549" width="11.28515625" style="1" customWidth="1"/>
    <col min="12550" max="12550" width="10.85546875" style="1" customWidth="1"/>
    <col min="12551" max="12551" width="11" style="1" customWidth="1"/>
    <col min="12552" max="12552" width="11.140625" style="1" customWidth="1"/>
    <col min="12553" max="12553" width="10.7109375" style="1" customWidth="1"/>
    <col min="12554" max="12800" width="9.140625" style="1"/>
    <col min="12801" max="12801" width="5.85546875" style="1" customWidth="1"/>
    <col min="12802" max="12802" width="6.140625" style="1" customWidth="1"/>
    <col min="12803" max="12803" width="11.42578125" style="1" customWidth="1"/>
    <col min="12804" max="12804" width="15.85546875" style="1" customWidth="1"/>
    <col min="12805" max="12805" width="11.28515625" style="1" customWidth="1"/>
    <col min="12806" max="12806" width="10.85546875" style="1" customWidth="1"/>
    <col min="12807" max="12807" width="11" style="1" customWidth="1"/>
    <col min="12808" max="12808" width="11.140625" style="1" customWidth="1"/>
    <col min="12809" max="12809" width="10.7109375" style="1" customWidth="1"/>
    <col min="12810" max="13056" width="9.140625" style="1"/>
    <col min="13057" max="13057" width="5.85546875" style="1" customWidth="1"/>
    <col min="13058" max="13058" width="6.140625" style="1" customWidth="1"/>
    <col min="13059" max="13059" width="11.42578125" style="1" customWidth="1"/>
    <col min="13060" max="13060" width="15.85546875" style="1" customWidth="1"/>
    <col min="13061" max="13061" width="11.28515625" style="1" customWidth="1"/>
    <col min="13062" max="13062" width="10.85546875" style="1" customWidth="1"/>
    <col min="13063" max="13063" width="11" style="1" customWidth="1"/>
    <col min="13064" max="13064" width="11.140625" style="1" customWidth="1"/>
    <col min="13065" max="13065" width="10.7109375" style="1" customWidth="1"/>
    <col min="13066" max="13312" width="9.140625" style="1"/>
    <col min="13313" max="13313" width="5.85546875" style="1" customWidth="1"/>
    <col min="13314" max="13314" width="6.140625" style="1" customWidth="1"/>
    <col min="13315" max="13315" width="11.42578125" style="1" customWidth="1"/>
    <col min="13316" max="13316" width="15.85546875" style="1" customWidth="1"/>
    <col min="13317" max="13317" width="11.28515625" style="1" customWidth="1"/>
    <col min="13318" max="13318" width="10.85546875" style="1" customWidth="1"/>
    <col min="13319" max="13319" width="11" style="1" customWidth="1"/>
    <col min="13320" max="13320" width="11.140625" style="1" customWidth="1"/>
    <col min="13321" max="13321" width="10.7109375" style="1" customWidth="1"/>
    <col min="13322" max="13568" width="9.140625" style="1"/>
    <col min="13569" max="13569" width="5.85546875" style="1" customWidth="1"/>
    <col min="13570" max="13570" width="6.140625" style="1" customWidth="1"/>
    <col min="13571" max="13571" width="11.42578125" style="1" customWidth="1"/>
    <col min="13572" max="13572" width="15.85546875" style="1" customWidth="1"/>
    <col min="13573" max="13573" width="11.28515625" style="1" customWidth="1"/>
    <col min="13574" max="13574" width="10.85546875" style="1" customWidth="1"/>
    <col min="13575" max="13575" width="11" style="1" customWidth="1"/>
    <col min="13576" max="13576" width="11.140625" style="1" customWidth="1"/>
    <col min="13577" max="13577" width="10.7109375" style="1" customWidth="1"/>
    <col min="13578" max="13824" width="9.140625" style="1"/>
    <col min="13825" max="13825" width="5.85546875" style="1" customWidth="1"/>
    <col min="13826" max="13826" width="6.140625" style="1" customWidth="1"/>
    <col min="13827" max="13827" width="11.42578125" style="1" customWidth="1"/>
    <col min="13828" max="13828" width="15.85546875" style="1" customWidth="1"/>
    <col min="13829" max="13829" width="11.28515625" style="1" customWidth="1"/>
    <col min="13830" max="13830" width="10.85546875" style="1" customWidth="1"/>
    <col min="13831" max="13831" width="11" style="1" customWidth="1"/>
    <col min="13832" max="13832" width="11.140625" style="1" customWidth="1"/>
    <col min="13833" max="13833" width="10.7109375" style="1" customWidth="1"/>
    <col min="13834" max="14080" width="9.140625" style="1"/>
    <col min="14081" max="14081" width="5.85546875" style="1" customWidth="1"/>
    <col min="14082" max="14082" width="6.140625" style="1" customWidth="1"/>
    <col min="14083" max="14083" width="11.42578125" style="1" customWidth="1"/>
    <col min="14084" max="14084" width="15.85546875" style="1" customWidth="1"/>
    <col min="14085" max="14085" width="11.28515625" style="1" customWidth="1"/>
    <col min="14086" max="14086" width="10.85546875" style="1" customWidth="1"/>
    <col min="14087" max="14087" width="11" style="1" customWidth="1"/>
    <col min="14088" max="14088" width="11.140625" style="1" customWidth="1"/>
    <col min="14089" max="14089" width="10.7109375" style="1" customWidth="1"/>
    <col min="14090" max="14336" width="9.140625" style="1"/>
    <col min="14337" max="14337" width="5.85546875" style="1" customWidth="1"/>
    <col min="14338" max="14338" width="6.140625" style="1" customWidth="1"/>
    <col min="14339" max="14339" width="11.42578125" style="1" customWidth="1"/>
    <col min="14340" max="14340" width="15.85546875" style="1" customWidth="1"/>
    <col min="14341" max="14341" width="11.28515625" style="1" customWidth="1"/>
    <col min="14342" max="14342" width="10.85546875" style="1" customWidth="1"/>
    <col min="14343" max="14343" width="11" style="1" customWidth="1"/>
    <col min="14344" max="14344" width="11.140625" style="1" customWidth="1"/>
    <col min="14345" max="14345" width="10.7109375" style="1" customWidth="1"/>
    <col min="14346" max="14592" width="9.140625" style="1"/>
    <col min="14593" max="14593" width="5.85546875" style="1" customWidth="1"/>
    <col min="14594" max="14594" width="6.140625" style="1" customWidth="1"/>
    <col min="14595" max="14595" width="11.42578125" style="1" customWidth="1"/>
    <col min="14596" max="14596" width="15.85546875" style="1" customWidth="1"/>
    <col min="14597" max="14597" width="11.28515625" style="1" customWidth="1"/>
    <col min="14598" max="14598" width="10.85546875" style="1" customWidth="1"/>
    <col min="14599" max="14599" width="11" style="1" customWidth="1"/>
    <col min="14600" max="14600" width="11.140625" style="1" customWidth="1"/>
    <col min="14601" max="14601" width="10.7109375" style="1" customWidth="1"/>
    <col min="14602" max="14848" width="9.140625" style="1"/>
    <col min="14849" max="14849" width="5.85546875" style="1" customWidth="1"/>
    <col min="14850" max="14850" width="6.140625" style="1" customWidth="1"/>
    <col min="14851" max="14851" width="11.42578125" style="1" customWidth="1"/>
    <col min="14852" max="14852" width="15.85546875" style="1" customWidth="1"/>
    <col min="14853" max="14853" width="11.28515625" style="1" customWidth="1"/>
    <col min="14854" max="14854" width="10.85546875" style="1" customWidth="1"/>
    <col min="14855" max="14855" width="11" style="1" customWidth="1"/>
    <col min="14856" max="14856" width="11.140625" style="1" customWidth="1"/>
    <col min="14857" max="14857" width="10.7109375" style="1" customWidth="1"/>
    <col min="14858" max="15104" width="9.140625" style="1"/>
    <col min="15105" max="15105" width="5.85546875" style="1" customWidth="1"/>
    <col min="15106" max="15106" width="6.140625" style="1" customWidth="1"/>
    <col min="15107" max="15107" width="11.42578125" style="1" customWidth="1"/>
    <col min="15108" max="15108" width="15.85546875" style="1" customWidth="1"/>
    <col min="15109" max="15109" width="11.28515625" style="1" customWidth="1"/>
    <col min="15110" max="15110" width="10.85546875" style="1" customWidth="1"/>
    <col min="15111" max="15111" width="11" style="1" customWidth="1"/>
    <col min="15112" max="15112" width="11.140625" style="1" customWidth="1"/>
    <col min="15113" max="15113" width="10.7109375" style="1" customWidth="1"/>
    <col min="15114" max="15360" width="9.140625" style="1"/>
    <col min="15361" max="15361" width="5.85546875" style="1" customWidth="1"/>
    <col min="15362" max="15362" width="6.140625" style="1" customWidth="1"/>
    <col min="15363" max="15363" width="11.42578125" style="1" customWidth="1"/>
    <col min="15364" max="15364" width="15.85546875" style="1" customWidth="1"/>
    <col min="15365" max="15365" width="11.28515625" style="1" customWidth="1"/>
    <col min="15366" max="15366" width="10.85546875" style="1" customWidth="1"/>
    <col min="15367" max="15367" width="11" style="1" customWidth="1"/>
    <col min="15368" max="15368" width="11.140625" style="1" customWidth="1"/>
    <col min="15369" max="15369" width="10.7109375" style="1" customWidth="1"/>
    <col min="15370" max="15616" width="9.140625" style="1"/>
    <col min="15617" max="15617" width="5.85546875" style="1" customWidth="1"/>
    <col min="15618" max="15618" width="6.140625" style="1" customWidth="1"/>
    <col min="15619" max="15619" width="11.42578125" style="1" customWidth="1"/>
    <col min="15620" max="15620" width="15.85546875" style="1" customWidth="1"/>
    <col min="15621" max="15621" width="11.28515625" style="1" customWidth="1"/>
    <col min="15622" max="15622" width="10.85546875" style="1" customWidth="1"/>
    <col min="15623" max="15623" width="11" style="1" customWidth="1"/>
    <col min="15624" max="15624" width="11.140625" style="1" customWidth="1"/>
    <col min="15625" max="15625" width="10.7109375" style="1" customWidth="1"/>
    <col min="15626" max="15872" width="9.140625" style="1"/>
    <col min="15873" max="15873" width="5.85546875" style="1" customWidth="1"/>
    <col min="15874" max="15874" width="6.140625" style="1" customWidth="1"/>
    <col min="15875" max="15875" width="11.42578125" style="1" customWidth="1"/>
    <col min="15876" max="15876" width="15.85546875" style="1" customWidth="1"/>
    <col min="15877" max="15877" width="11.28515625" style="1" customWidth="1"/>
    <col min="15878" max="15878" width="10.85546875" style="1" customWidth="1"/>
    <col min="15879" max="15879" width="11" style="1" customWidth="1"/>
    <col min="15880" max="15880" width="11.140625" style="1" customWidth="1"/>
    <col min="15881" max="15881" width="10.7109375" style="1" customWidth="1"/>
    <col min="15882" max="16128" width="9.140625" style="1"/>
    <col min="16129" max="16129" width="5.85546875" style="1" customWidth="1"/>
    <col min="16130" max="16130" width="6.140625" style="1" customWidth="1"/>
    <col min="16131" max="16131" width="11.42578125" style="1" customWidth="1"/>
    <col min="16132" max="16132" width="15.85546875" style="1" customWidth="1"/>
    <col min="16133" max="16133" width="11.28515625" style="1" customWidth="1"/>
    <col min="16134" max="16134" width="10.85546875" style="1" customWidth="1"/>
    <col min="16135" max="16135" width="11" style="1" customWidth="1"/>
    <col min="16136" max="16136" width="11.140625" style="1" customWidth="1"/>
    <col min="16137" max="16137" width="10.7109375" style="1" customWidth="1"/>
    <col min="16138" max="16384" width="9.140625" style="1"/>
  </cols>
  <sheetData>
    <row r="1" spans="1:256" ht="13.5" thickTop="1" x14ac:dyDescent="0.2">
      <c r="A1" s="316" t="s">
        <v>2</v>
      </c>
      <c r="B1" s="317"/>
      <c r="C1" s="186" t="s">
        <v>105</v>
      </c>
      <c r="D1" s="187"/>
      <c r="E1" s="188"/>
      <c r="F1" s="187"/>
      <c r="G1" s="189" t="s">
        <v>75</v>
      </c>
      <c r="H1" s="190" t="s">
        <v>606</v>
      </c>
      <c r="I1" s="191"/>
    </row>
    <row r="2" spans="1:256" ht="13.5" thickBot="1" x14ac:dyDescent="0.25">
      <c r="A2" s="318" t="s">
        <v>76</v>
      </c>
      <c r="B2" s="319"/>
      <c r="C2" s="192" t="s">
        <v>608</v>
      </c>
      <c r="D2" s="193"/>
      <c r="E2" s="194"/>
      <c r="F2" s="193"/>
      <c r="G2" s="320" t="s">
        <v>607</v>
      </c>
      <c r="H2" s="321"/>
      <c r="I2" s="322"/>
    </row>
    <row r="3" spans="1:256" ht="13.5" thickTop="1" x14ac:dyDescent="0.2">
      <c r="F3" s="127"/>
    </row>
    <row r="4" spans="1:256" ht="19.5" customHeight="1" x14ac:dyDescent="0.25">
      <c r="A4" s="195" t="s">
        <v>77</v>
      </c>
      <c r="B4" s="196"/>
      <c r="C4" s="196"/>
      <c r="D4" s="196"/>
      <c r="E4" s="197"/>
      <c r="F4" s="196"/>
      <c r="G4" s="196"/>
      <c r="H4" s="196"/>
      <c r="I4" s="196"/>
    </row>
    <row r="5" spans="1:256" ht="13.5" thickBot="1" x14ac:dyDescent="0.25"/>
    <row r="6" spans="1:256" s="127" customFormat="1" ht="13.5" thickBot="1" x14ac:dyDescent="0.25">
      <c r="A6" s="198"/>
      <c r="B6" s="199" t="s">
        <v>78</v>
      </c>
      <c r="C6" s="199"/>
      <c r="D6" s="200"/>
      <c r="E6" s="201" t="s">
        <v>25</v>
      </c>
      <c r="F6" s="202" t="s">
        <v>26</v>
      </c>
      <c r="G6" s="202" t="s">
        <v>27</v>
      </c>
      <c r="H6" s="202" t="s">
        <v>28</v>
      </c>
      <c r="I6" s="203" t="s">
        <v>29</v>
      </c>
    </row>
    <row r="7" spans="1:256" s="127" customFormat="1" x14ac:dyDescent="0.2">
      <c r="A7" s="293" t="str">
        <f>'04 04 Pol'!B7</f>
        <v>799</v>
      </c>
      <c r="B7" s="62" t="str">
        <f>'04 04 Pol'!C7</f>
        <v>Ostatní</v>
      </c>
      <c r="D7" s="204"/>
      <c r="E7" s="294">
        <f>'04 04 Pol'!BA12</f>
        <v>0</v>
      </c>
      <c r="F7" s="295">
        <f>'04 04 Pol'!BB12</f>
        <v>0</v>
      </c>
      <c r="G7" s="295">
        <f>'04 04 Pol'!BC12</f>
        <v>0</v>
      </c>
      <c r="H7" s="295">
        <f>'04 04 Pol'!BD12</f>
        <v>0</v>
      </c>
      <c r="I7" s="296">
        <f>'04 04 Pol'!BE12</f>
        <v>0</v>
      </c>
    </row>
    <row r="8" spans="1:256" s="127" customFormat="1" x14ac:dyDescent="0.2">
      <c r="A8" s="293" t="str">
        <f>'04 04 Pol'!B13</f>
        <v>M02</v>
      </c>
      <c r="B8" s="62" t="str">
        <f>'04 04 Pol'!C13</f>
        <v>Zemní práce</v>
      </c>
      <c r="D8" s="204"/>
      <c r="E8" s="294">
        <f>'04 04 Pol'!BA27</f>
        <v>0</v>
      </c>
      <c r="F8" s="295">
        <f>'04 04 Pol'!BB27</f>
        <v>0</v>
      </c>
      <c r="G8" s="295">
        <f>'04 04 Pol'!BC27</f>
        <v>0</v>
      </c>
      <c r="H8" s="295">
        <f>'04 04 Pol'!BD27</f>
        <v>0</v>
      </c>
      <c r="I8" s="296">
        <f>'04 04 Pol'!BE27</f>
        <v>0</v>
      </c>
    </row>
    <row r="9" spans="1:256" s="127" customFormat="1" x14ac:dyDescent="0.2">
      <c r="A9" s="293" t="str">
        <f>'04 04 Pol'!B28</f>
        <v>M15</v>
      </c>
      <c r="B9" s="62" t="str">
        <f>'04 04 Pol'!C28</f>
        <v>Zemní práce</v>
      </c>
      <c r="D9" s="204"/>
      <c r="E9" s="294">
        <f>'04 04 Pol'!BA34</f>
        <v>0</v>
      </c>
      <c r="F9" s="295">
        <f>'04 04 Pol'!BB34</f>
        <v>0</v>
      </c>
      <c r="G9" s="295">
        <f>'04 04 Pol'!BC34</f>
        <v>0</v>
      </c>
      <c r="H9" s="295">
        <f>'04 04 Pol'!BD34</f>
        <v>0</v>
      </c>
      <c r="I9" s="296">
        <f>'04 04 Pol'!BE34</f>
        <v>0</v>
      </c>
    </row>
    <row r="10" spans="1:256" s="127" customFormat="1" ht="13.5" thickBot="1" x14ac:dyDescent="0.25">
      <c r="A10" s="293" t="str">
        <f>'04 04 Pol'!B35</f>
        <v>M21</v>
      </c>
      <c r="B10" s="62" t="str">
        <f>'04 04 Pol'!C35</f>
        <v>Elektromontáže</v>
      </c>
      <c r="D10" s="204"/>
      <c r="E10" s="294">
        <f>'04 04 Pol'!BA75</f>
        <v>0</v>
      </c>
      <c r="F10" s="295">
        <f>'04 04 Pol'!BB75</f>
        <v>0</v>
      </c>
      <c r="G10" s="295">
        <f>'04 04 Pol'!BC75</f>
        <v>0</v>
      </c>
      <c r="H10" s="295">
        <f>'04 04 Pol'!BD75</f>
        <v>0</v>
      </c>
      <c r="I10" s="296">
        <f>'04 04 Pol'!BE75</f>
        <v>0</v>
      </c>
    </row>
    <row r="11" spans="1:256" ht="13.5" thickBot="1" x14ac:dyDescent="0.25">
      <c r="A11" s="205"/>
      <c r="B11" s="206" t="s">
        <v>79</v>
      </c>
      <c r="C11" s="206"/>
      <c r="D11" s="207"/>
      <c r="E11" s="208">
        <f>SUM(E7:E10)</f>
        <v>0</v>
      </c>
      <c r="F11" s="209">
        <f>SUM(F7:F10)</f>
        <v>0</v>
      </c>
      <c r="G11" s="209">
        <f>SUM(G7:G10)</f>
        <v>0</v>
      </c>
      <c r="H11" s="209">
        <f>SUM(H7:H10)</f>
        <v>0</v>
      </c>
      <c r="I11" s="210">
        <f>SUM(I7:I10)</f>
        <v>0</v>
      </c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14"/>
      <c r="DH11" s="14"/>
      <c r="DI11" s="14"/>
      <c r="DJ11" s="14"/>
      <c r="DK11" s="14"/>
      <c r="DL11" s="14"/>
      <c r="DM11" s="14"/>
      <c r="DN11" s="14"/>
      <c r="DO11" s="14"/>
      <c r="DP11" s="14"/>
      <c r="DQ11" s="14"/>
      <c r="DR11" s="14"/>
      <c r="DS11" s="14"/>
      <c r="DT11" s="14"/>
      <c r="DU11" s="14"/>
      <c r="DV11" s="14"/>
      <c r="DW11" s="14"/>
      <c r="DX11" s="14"/>
      <c r="DY11" s="14"/>
      <c r="DZ11" s="14"/>
      <c r="EA11" s="14"/>
      <c r="EB11" s="14"/>
      <c r="EC11" s="14"/>
      <c r="ED11" s="14"/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/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 s="14"/>
      <c r="FG11" s="14"/>
      <c r="FH11" s="14"/>
      <c r="FI11" s="14"/>
      <c r="FJ11" s="14"/>
      <c r="FK11" s="14"/>
      <c r="FL11" s="14"/>
      <c r="FM11" s="14"/>
      <c r="FN11" s="14"/>
      <c r="FO11" s="14"/>
      <c r="FP11" s="14"/>
      <c r="FQ11" s="14"/>
      <c r="FR11" s="14"/>
      <c r="FS11" s="14"/>
      <c r="FT11" s="14"/>
      <c r="FU11" s="14"/>
      <c r="FV11" s="14"/>
      <c r="FW11" s="14"/>
      <c r="FX11" s="14"/>
      <c r="FY11" s="14"/>
      <c r="FZ11" s="14"/>
      <c r="GA11" s="14"/>
      <c r="GB11" s="14"/>
      <c r="GC11" s="14"/>
      <c r="GD11" s="14"/>
      <c r="GE11" s="14"/>
      <c r="GF11" s="14"/>
      <c r="GG11" s="14"/>
      <c r="GH11" s="14"/>
      <c r="GI11" s="14"/>
      <c r="GJ11" s="14"/>
      <c r="GK11" s="14"/>
      <c r="GL11" s="14"/>
      <c r="GM11" s="14"/>
      <c r="GN11" s="14"/>
      <c r="GO11" s="14"/>
      <c r="GP11" s="14"/>
      <c r="GQ11" s="14"/>
      <c r="GR11" s="14"/>
      <c r="GS11" s="14"/>
      <c r="GT11" s="14"/>
      <c r="GU11" s="14"/>
      <c r="GV11" s="14"/>
      <c r="GW11" s="14"/>
      <c r="GX11" s="14"/>
      <c r="GY11" s="14"/>
      <c r="GZ11" s="14"/>
      <c r="HA11" s="14"/>
      <c r="HB11" s="14"/>
      <c r="HC11" s="14"/>
      <c r="HD11" s="14"/>
      <c r="HE11" s="14"/>
      <c r="HF11" s="14"/>
      <c r="HG11" s="14"/>
      <c r="HH11" s="14"/>
      <c r="HI11" s="14"/>
      <c r="HJ11" s="14"/>
      <c r="HK11" s="14"/>
      <c r="HL11" s="14"/>
      <c r="HM11" s="14"/>
      <c r="HN11" s="14"/>
      <c r="HO11" s="14"/>
      <c r="HP11" s="14"/>
      <c r="HQ11" s="14"/>
      <c r="HR11" s="14"/>
      <c r="HS11" s="14"/>
      <c r="HT11" s="14"/>
      <c r="HU11" s="14"/>
      <c r="HV11" s="14"/>
      <c r="HW11" s="14"/>
      <c r="HX11" s="14"/>
      <c r="HY11" s="14"/>
      <c r="HZ11" s="14"/>
      <c r="IA11" s="14"/>
      <c r="IB11" s="14"/>
      <c r="IC11" s="14"/>
      <c r="ID11" s="14"/>
      <c r="IE11" s="14"/>
      <c r="IF11" s="14"/>
      <c r="IG11" s="14"/>
      <c r="IH11" s="14"/>
      <c r="II11" s="14"/>
      <c r="IJ11" s="14"/>
      <c r="IK11" s="14"/>
      <c r="IL11" s="14"/>
      <c r="IM11" s="14"/>
      <c r="IN11" s="14"/>
      <c r="IO11" s="14"/>
      <c r="IP11" s="14"/>
      <c r="IQ11" s="14"/>
      <c r="IR11" s="14"/>
      <c r="IS11" s="14"/>
      <c r="IT11" s="14"/>
      <c r="IU11" s="14"/>
      <c r="IV11" s="14"/>
    </row>
    <row r="12" spans="1:256" x14ac:dyDescent="0.2">
      <c r="A12" s="127"/>
      <c r="B12" s="127"/>
      <c r="C12" s="127"/>
      <c r="D12" s="127"/>
      <c r="E12" s="127"/>
      <c r="F12" s="127"/>
      <c r="G12" s="127"/>
      <c r="H12" s="127"/>
      <c r="I12" s="127"/>
    </row>
    <row r="13" spans="1:256" ht="18" x14ac:dyDescent="0.25">
      <c r="A13" s="196" t="s">
        <v>80</v>
      </c>
      <c r="B13" s="196"/>
      <c r="C13" s="196"/>
      <c r="D13" s="196"/>
      <c r="E13" s="196"/>
      <c r="F13" s="196"/>
      <c r="G13" s="211"/>
      <c r="H13" s="196"/>
      <c r="I13" s="196"/>
      <c r="BA13" s="133"/>
      <c r="BB13" s="133"/>
      <c r="BC13" s="133"/>
      <c r="BD13" s="133"/>
      <c r="BE13" s="133"/>
    </row>
    <row r="14" spans="1:256" ht="13.5" thickBot="1" x14ac:dyDescent="0.25"/>
    <row r="15" spans="1:256" x14ac:dyDescent="0.2">
      <c r="A15" s="162" t="s">
        <v>81</v>
      </c>
      <c r="B15" s="163"/>
      <c r="C15" s="163"/>
      <c r="D15" s="212"/>
      <c r="E15" s="213" t="s">
        <v>82</v>
      </c>
      <c r="F15" s="214" t="s">
        <v>12</v>
      </c>
      <c r="G15" s="215" t="s">
        <v>83</v>
      </c>
      <c r="H15" s="216"/>
      <c r="I15" s="217" t="s">
        <v>82</v>
      </c>
    </row>
    <row r="16" spans="1:256" x14ac:dyDescent="0.2">
      <c r="A16" s="156" t="s">
        <v>431</v>
      </c>
      <c r="B16" s="147"/>
      <c r="C16" s="147"/>
      <c r="D16" s="218"/>
      <c r="E16" s="219"/>
      <c r="F16" s="220"/>
      <c r="G16" s="221">
        <v>0</v>
      </c>
      <c r="H16" s="222"/>
      <c r="I16" s="223">
        <f t="shared" ref="I16:I23" si="0">E16+F16*G16/100</f>
        <v>0</v>
      </c>
      <c r="BA16" s="1">
        <v>0</v>
      </c>
    </row>
    <row r="17" spans="1:53" x14ac:dyDescent="0.2">
      <c r="A17" s="156" t="s">
        <v>432</v>
      </c>
      <c r="B17" s="147"/>
      <c r="C17" s="147"/>
      <c r="D17" s="218"/>
      <c r="E17" s="219"/>
      <c r="F17" s="220"/>
      <c r="G17" s="221">
        <v>0</v>
      </c>
      <c r="H17" s="222"/>
      <c r="I17" s="223">
        <f t="shared" si="0"/>
        <v>0</v>
      </c>
      <c r="BA17" s="1">
        <v>0</v>
      </c>
    </row>
    <row r="18" spans="1:53" x14ac:dyDescent="0.2">
      <c r="A18" s="156" t="s">
        <v>433</v>
      </c>
      <c r="B18" s="147"/>
      <c r="C18" s="147"/>
      <c r="D18" s="218"/>
      <c r="E18" s="219"/>
      <c r="F18" s="220"/>
      <c r="G18" s="221">
        <v>0</v>
      </c>
      <c r="H18" s="222"/>
      <c r="I18" s="223">
        <f t="shared" si="0"/>
        <v>0</v>
      </c>
      <c r="BA18" s="1">
        <v>0</v>
      </c>
    </row>
    <row r="19" spans="1:53" x14ac:dyDescent="0.2">
      <c r="A19" s="156" t="s">
        <v>434</v>
      </c>
      <c r="B19" s="147"/>
      <c r="C19" s="147"/>
      <c r="D19" s="218"/>
      <c r="E19" s="219"/>
      <c r="F19" s="220"/>
      <c r="G19" s="221">
        <v>0</v>
      </c>
      <c r="H19" s="222"/>
      <c r="I19" s="223">
        <f t="shared" si="0"/>
        <v>0</v>
      </c>
      <c r="BA19" s="1">
        <v>0</v>
      </c>
    </row>
    <row r="20" spans="1:53" x14ac:dyDescent="0.2">
      <c r="A20" s="156" t="s">
        <v>435</v>
      </c>
      <c r="B20" s="147"/>
      <c r="C20" s="147"/>
      <c r="D20" s="218"/>
      <c r="E20" s="219"/>
      <c r="F20" s="220"/>
      <c r="G20" s="221">
        <v>0</v>
      </c>
      <c r="H20" s="222"/>
      <c r="I20" s="223">
        <f t="shared" si="0"/>
        <v>0</v>
      </c>
      <c r="BA20" s="1">
        <v>2</v>
      </c>
    </row>
    <row r="21" spans="1:53" x14ac:dyDescent="0.2">
      <c r="A21" s="156" t="s">
        <v>436</v>
      </c>
      <c r="B21" s="147"/>
      <c r="C21" s="147"/>
      <c r="D21" s="218"/>
      <c r="E21" s="219"/>
      <c r="F21" s="220"/>
      <c r="G21" s="221">
        <v>0</v>
      </c>
      <c r="H21" s="222"/>
      <c r="I21" s="223">
        <f t="shared" si="0"/>
        <v>0</v>
      </c>
      <c r="BA21" s="1">
        <v>1</v>
      </c>
    </row>
    <row r="22" spans="1:53" x14ac:dyDescent="0.2">
      <c r="A22" s="156" t="s">
        <v>437</v>
      </c>
      <c r="B22" s="147"/>
      <c r="C22" s="147"/>
      <c r="D22" s="218"/>
      <c r="E22" s="219"/>
      <c r="F22" s="220"/>
      <c r="G22" s="221">
        <v>0</v>
      </c>
      <c r="H22" s="222"/>
      <c r="I22" s="223">
        <f t="shared" si="0"/>
        <v>0</v>
      </c>
      <c r="BA22" s="1">
        <v>2</v>
      </c>
    </row>
    <row r="23" spans="1:53" x14ac:dyDescent="0.2">
      <c r="A23" s="156" t="s">
        <v>438</v>
      </c>
      <c r="B23" s="147"/>
      <c r="C23" s="147"/>
      <c r="D23" s="218"/>
      <c r="E23" s="219"/>
      <c r="F23" s="220"/>
      <c r="G23" s="221">
        <v>0</v>
      </c>
      <c r="H23" s="222"/>
      <c r="I23" s="223">
        <f t="shared" si="0"/>
        <v>0</v>
      </c>
      <c r="BA23" s="1">
        <v>2</v>
      </c>
    </row>
    <row r="24" spans="1:53" ht="13.5" thickBot="1" x14ac:dyDescent="0.25">
      <c r="A24" s="224"/>
      <c r="B24" s="225" t="s">
        <v>84</v>
      </c>
      <c r="C24" s="226"/>
      <c r="D24" s="227"/>
      <c r="E24" s="228"/>
      <c r="F24" s="229"/>
      <c r="G24" s="229"/>
      <c r="H24" s="323">
        <f>SUM(I16:I23)</f>
        <v>0</v>
      </c>
      <c r="I24" s="324"/>
    </row>
    <row r="26" spans="1:53" x14ac:dyDescent="0.2">
      <c r="B26" s="14"/>
      <c r="F26" s="230"/>
      <c r="G26" s="231"/>
      <c r="H26" s="231"/>
      <c r="I26" s="46"/>
    </row>
    <row r="27" spans="1:53" x14ac:dyDescent="0.2">
      <c r="F27" s="230"/>
      <c r="G27" s="231"/>
      <c r="H27" s="231"/>
      <c r="I27" s="46"/>
    </row>
    <row r="28" spans="1:53" x14ac:dyDescent="0.2">
      <c r="F28" s="230"/>
      <c r="G28" s="231"/>
      <c r="H28" s="231"/>
      <c r="I28" s="46"/>
    </row>
    <row r="29" spans="1:53" x14ac:dyDescent="0.2">
      <c r="F29" s="230"/>
      <c r="G29" s="231"/>
      <c r="H29" s="231"/>
      <c r="I29" s="46"/>
    </row>
    <row r="30" spans="1:53" x14ac:dyDescent="0.2">
      <c r="F30" s="230"/>
      <c r="G30" s="231"/>
      <c r="H30" s="231"/>
      <c r="I30" s="46"/>
    </row>
    <row r="31" spans="1:53" x14ac:dyDescent="0.2">
      <c r="F31" s="230"/>
      <c r="G31" s="231"/>
      <c r="H31" s="231"/>
      <c r="I31" s="46"/>
    </row>
    <row r="32" spans="1:53" x14ac:dyDescent="0.2">
      <c r="F32" s="230"/>
      <c r="G32" s="231"/>
      <c r="H32" s="231"/>
      <c r="I32" s="46"/>
    </row>
    <row r="33" spans="6:9" x14ac:dyDescent="0.2">
      <c r="F33" s="230"/>
      <c r="G33" s="231"/>
      <c r="H33" s="231"/>
      <c r="I33" s="46"/>
    </row>
    <row r="34" spans="6:9" x14ac:dyDescent="0.2">
      <c r="F34" s="230"/>
      <c r="G34" s="231"/>
      <c r="H34" s="231"/>
      <c r="I34" s="46"/>
    </row>
    <row r="35" spans="6:9" x14ac:dyDescent="0.2">
      <c r="F35" s="230"/>
      <c r="G35" s="231"/>
      <c r="H35" s="231"/>
      <c r="I35" s="46"/>
    </row>
    <row r="36" spans="6:9" x14ac:dyDescent="0.2">
      <c r="F36" s="230"/>
      <c r="G36" s="231"/>
      <c r="H36" s="231"/>
      <c r="I36" s="46"/>
    </row>
    <row r="37" spans="6:9" x14ac:dyDescent="0.2">
      <c r="F37" s="230"/>
      <c r="G37" s="231"/>
      <c r="H37" s="231"/>
      <c r="I37" s="46"/>
    </row>
    <row r="38" spans="6:9" x14ac:dyDescent="0.2">
      <c r="F38" s="230"/>
      <c r="G38" s="231"/>
      <c r="H38" s="231"/>
      <c r="I38" s="46"/>
    </row>
    <row r="39" spans="6:9" x14ac:dyDescent="0.2">
      <c r="F39" s="230"/>
      <c r="G39" s="231"/>
      <c r="H39" s="231"/>
      <c r="I39" s="46"/>
    </row>
    <row r="40" spans="6:9" x14ac:dyDescent="0.2">
      <c r="F40" s="230"/>
      <c r="G40" s="231"/>
      <c r="H40" s="231"/>
      <c r="I40" s="46"/>
    </row>
    <row r="41" spans="6:9" x14ac:dyDescent="0.2">
      <c r="F41" s="230"/>
      <c r="G41" s="231"/>
      <c r="H41" s="231"/>
      <c r="I41" s="46"/>
    </row>
    <row r="42" spans="6:9" x14ac:dyDescent="0.2">
      <c r="F42" s="230"/>
      <c r="G42" s="231"/>
      <c r="H42" s="231"/>
      <c r="I42" s="46"/>
    </row>
    <row r="43" spans="6:9" x14ac:dyDescent="0.2">
      <c r="F43" s="230"/>
      <c r="G43" s="231"/>
      <c r="H43" s="231"/>
      <c r="I43" s="46"/>
    </row>
    <row r="44" spans="6:9" x14ac:dyDescent="0.2">
      <c r="F44" s="230"/>
      <c r="G44" s="231"/>
      <c r="H44" s="231"/>
      <c r="I44" s="46"/>
    </row>
    <row r="45" spans="6:9" x14ac:dyDescent="0.2">
      <c r="F45" s="230"/>
      <c r="G45" s="231"/>
      <c r="H45" s="231"/>
      <c r="I45" s="46"/>
    </row>
    <row r="46" spans="6:9" x14ac:dyDescent="0.2">
      <c r="F46" s="230"/>
      <c r="G46" s="231"/>
      <c r="H46" s="231"/>
      <c r="I46" s="46"/>
    </row>
    <row r="47" spans="6:9" x14ac:dyDescent="0.2">
      <c r="F47" s="230"/>
      <c r="G47" s="231"/>
      <c r="H47" s="231"/>
      <c r="I47" s="46"/>
    </row>
    <row r="48" spans="6:9" x14ac:dyDescent="0.2">
      <c r="F48" s="230"/>
      <c r="G48" s="231"/>
      <c r="H48" s="231"/>
      <c r="I48" s="46"/>
    </row>
    <row r="49" spans="6:9" x14ac:dyDescent="0.2">
      <c r="F49" s="230"/>
      <c r="G49" s="231"/>
      <c r="H49" s="231"/>
      <c r="I49" s="46"/>
    </row>
    <row r="50" spans="6:9" x14ac:dyDescent="0.2">
      <c r="F50" s="230"/>
      <c r="G50" s="231"/>
      <c r="H50" s="231"/>
      <c r="I50" s="46"/>
    </row>
    <row r="51" spans="6:9" x14ac:dyDescent="0.2">
      <c r="F51" s="230"/>
      <c r="G51" s="231"/>
      <c r="H51" s="231"/>
      <c r="I51" s="46"/>
    </row>
    <row r="52" spans="6:9" x14ac:dyDescent="0.2">
      <c r="F52" s="230"/>
      <c r="G52" s="231"/>
      <c r="H52" s="231"/>
      <c r="I52" s="46"/>
    </row>
    <row r="53" spans="6:9" x14ac:dyDescent="0.2">
      <c r="F53" s="230"/>
      <c r="G53" s="231"/>
      <c r="H53" s="231"/>
      <c r="I53" s="46"/>
    </row>
    <row r="54" spans="6:9" x14ac:dyDescent="0.2">
      <c r="F54" s="230"/>
      <c r="G54" s="231"/>
      <c r="H54" s="231"/>
      <c r="I54" s="46"/>
    </row>
    <row r="55" spans="6:9" x14ac:dyDescent="0.2">
      <c r="F55" s="230"/>
      <c r="G55" s="231"/>
      <c r="H55" s="231"/>
      <c r="I55" s="46"/>
    </row>
    <row r="56" spans="6:9" x14ac:dyDescent="0.2">
      <c r="F56" s="230"/>
      <c r="G56" s="231"/>
      <c r="H56" s="231"/>
      <c r="I56" s="46"/>
    </row>
    <row r="57" spans="6:9" x14ac:dyDescent="0.2">
      <c r="F57" s="230"/>
      <c r="G57" s="231"/>
      <c r="H57" s="231"/>
      <c r="I57" s="46"/>
    </row>
    <row r="58" spans="6:9" x14ac:dyDescent="0.2">
      <c r="F58" s="230"/>
      <c r="G58" s="231"/>
      <c r="H58" s="231"/>
      <c r="I58" s="46"/>
    </row>
    <row r="59" spans="6:9" x14ac:dyDescent="0.2">
      <c r="F59" s="230"/>
      <c r="G59" s="231"/>
      <c r="H59" s="231"/>
      <c r="I59" s="46"/>
    </row>
    <row r="60" spans="6:9" x14ac:dyDescent="0.2">
      <c r="F60" s="230"/>
      <c r="G60" s="231"/>
      <c r="H60" s="231"/>
      <c r="I60" s="46"/>
    </row>
    <row r="61" spans="6:9" x14ac:dyDescent="0.2">
      <c r="F61" s="230"/>
      <c r="G61" s="231"/>
      <c r="H61" s="231"/>
      <c r="I61" s="46"/>
    </row>
    <row r="62" spans="6:9" x14ac:dyDescent="0.2">
      <c r="F62" s="230"/>
      <c r="G62" s="231"/>
      <c r="H62" s="231"/>
      <c r="I62" s="46"/>
    </row>
    <row r="63" spans="6:9" x14ac:dyDescent="0.2">
      <c r="F63" s="230"/>
      <c r="G63" s="231"/>
      <c r="H63" s="231"/>
      <c r="I63" s="46"/>
    </row>
    <row r="64" spans="6:9" x14ac:dyDescent="0.2">
      <c r="F64" s="230"/>
      <c r="G64" s="231"/>
      <c r="H64" s="231"/>
      <c r="I64" s="46"/>
    </row>
    <row r="65" spans="6:9" x14ac:dyDescent="0.2">
      <c r="F65" s="230"/>
      <c r="G65" s="231"/>
      <c r="H65" s="231"/>
      <c r="I65" s="46"/>
    </row>
    <row r="66" spans="6:9" x14ac:dyDescent="0.2">
      <c r="F66" s="230"/>
      <c r="G66" s="231"/>
      <c r="H66" s="231"/>
      <c r="I66" s="46"/>
    </row>
    <row r="67" spans="6:9" x14ac:dyDescent="0.2">
      <c r="F67" s="230"/>
      <c r="G67" s="231"/>
      <c r="H67" s="231"/>
      <c r="I67" s="46"/>
    </row>
    <row r="68" spans="6:9" x14ac:dyDescent="0.2">
      <c r="F68" s="230"/>
      <c r="G68" s="231"/>
      <c r="H68" s="231"/>
      <c r="I68" s="46"/>
    </row>
    <row r="69" spans="6:9" x14ac:dyDescent="0.2">
      <c r="F69" s="230"/>
      <c r="G69" s="231"/>
      <c r="H69" s="231"/>
      <c r="I69" s="46"/>
    </row>
    <row r="70" spans="6:9" x14ac:dyDescent="0.2">
      <c r="F70" s="230"/>
      <c r="G70" s="231"/>
      <c r="H70" s="231"/>
      <c r="I70" s="46"/>
    </row>
    <row r="71" spans="6:9" x14ac:dyDescent="0.2">
      <c r="F71" s="230"/>
      <c r="G71" s="231"/>
      <c r="H71" s="231"/>
      <c r="I71" s="46"/>
    </row>
    <row r="72" spans="6:9" x14ac:dyDescent="0.2">
      <c r="F72" s="230"/>
      <c r="G72" s="231"/>
      <c r="H72" s="231"/>
      <c r="I72" s="46"/>
    </row>
    <row r="73" spans="6:9" x14ac:dyDescent="0.2">
      <c r="F73" s="230"/>
      <c r="G73" s="231"/>
      <c r="H73" s="231"/>
      <c r="I73" s="46"/>
    </row>
    <row r="74" spans="6:9" x14ac:dyDescent="0.2">
      <c r="F74" s="230"/>
      <c r="G74" s="231"/>
      <c r="H74" s="231"/>
      <c r="I74" s="46"/>
    </row>
    <row r="75" spans="6:9" x14ac:dyDescent="0.2">
      <c r="F75" s="230"/>
      <c r="G75" s="231"/>
      <c r="H75" s="231"/>
      <c r="I75" s="46"/>
    </row>
  </sheetData>
  <mergeCells count="4">
    <mergeCell ref="A1:B1"/>
    <mergeCell ref="A2:B2"/>
    <mergeCell ref="G2:I2"/>
    <mergeCell ref="H24:I24"/>
  </mergeCells>
  <pageMargins left="0.98425196850393704" right="0.39370078740157483" top="0.78740157480314965" bottom="0.78740157480314965" header="0" footer="0.19685039370078741"/>
  <pageSetup paperSize="9" scale="90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F5E83E-6056-43D5-B2AF-C49F2B626E51}">
  <sheetPr codeName="List5"/>
  <dimension ref="A1:CB148"/>
  <sheetViews>
    <sheetView showGridLines="0" showZeros="0" zoomScaleNormal="100" zoomScaleSheetLayoutView="100" workbookViewId="0">
      <selection activeCell="J1" sqref="J1:J1048576 K1:K1048576"/>
    </sheetView>
  </sheetViews>
  <sheetFormatPr defaultRowHeight="12.75" x14ac:dyDescent="0.2"/>
  <cols>
    <col min="1" max="1" width="4.42578125" style="232" customWidth="1"/>
    <col min="2" max="2" width="11.5703125" style="232" customWidth="1"/>
    <col min="3" max="3" width="40.42578125" style="232" customWidth="1"/>
    <col min="4" max="4" width="5.5703125" style="232" customWidth="1"/>
    <col min="5" max="5" width="8.5703125" style="242" customWidth="1"/>
    <col min="6" max="6" width="9.85546875" style="232" customWidth="1"/>
    <col min="7" max="7" width="13.85546875" style="232" customWidth="1"/>
    <col min="8" max="8" width="11.7109375" style="232" hidden="1" customWidth="1"/>
    <col min="9" max="9" width="11.5703125" style="232" hidden="1" customWidth="1"/>
    <col min="10" max="10" width="11" style="232" hidden="1" customWidth="1"/>
    <col min="11" max="11" width="10.42578125" style="232" hidden="1" customWidth="1"/>
    <col min="12" max="12" width="75.42578125" style="232" customWidth="1"/>
    <col min="13" max="13" width="45.28515625" style="232" customWidth="1"/>
    <col min="14" max="256" width="9.140625" style="232"/>
    <col min="257" max="257" width="4.42578125" style="232" customWidth="1"/>
    <col min="258" max="258" width="11.5703125" style="232" customWidth="1"/>
    <col min="259" max="259" width="40.42578125" style="232" customWidth="1"/>
    <col min="260" max="260" width="5.5703125" style="232" customWidth="1"/>
    <col min="261" max="261" width="8.5703125" style="232" customWidth="1"/>
    <col min="262" max="262" width="9.85546875" style="232" customWidth="1"/>
    <col min="263" max="263" width="13.85546875" style="232" customWidth="1"/>
    <col min="264" max="264" width="11.7109375" style="232" customWidth="1"/>
    <col min="265" max="265" width="11.5703125" style="232" customWidth="1"/>
    <col min="266" max="266" width="11" style="232" customWidth="1"/>
    <col min="267" max="267" width="10.42578125" style="232" customWidth="1"/>
    <col min="268" max="268" width="75.42578125" style="232" customWidth="1"/>
    <col min="269" max="269" width="45.28515625" style="232" customWidth="1"/>
    <col min="270" max="512" width="9.140625" style="232"/>
    <col min="513" max="513" width="4.42578125" style="232" customWidth="1"/>
    <col min="514" max="514" width="11.5703125" style="232" customWidth="1"/>
    <col min="515" max="515" width="40.42578125" style="232" customWidth="1"/>
    <col min="516" max="516" width="5.5703125" style="232" customWidth="1"/>
    <col min="517" max="517" width="8.5703125" style="232" customWidth="1"/>
    <col min="518" max="518" width="9.85546875" style="232" customWidth="1"/>
    <col min="519" max="519" width="13.85546875" style="232" customWidth="1"/>
    <col min="520" max="520" width="11.7109375" style="232" customWidth="1"/>
    <col min="521" max="521" width="11.5703125" style="232" customWidth="1"/>
    <col min="522" max="522" width="11" style="232" customWidth="1"/>
    <col min="523" max="523" width="10.42578125" style="232" customWidth="1"/>
    <col min="524" max="524" width="75.42578125" style="232" customWidth="1"/>
    <col min="525" max="525" width="45.28515625" style="232" customWidth="1"/>
    <col min="526" max="768" width="9.140625" style="232"/>
    <col min="769" max="769" width="4.42578125" style="232" customWidth="1"/>
    <col min="770" max="770" width="11.5703125" style="232" customWidth="1"/>
    <col min="771" max="771" width="40.42578125" style="232" customWidth="1"/>
    <col min="772" max="772" width="5.5703125" style="232" customWidth="1"/>
    <col min="773" max="773" width="8.5703125" style="232" customWidth="1"/>
    <col min="774" max="774" width="9.85546875" style="232" customWidth="1"/>
    <col min="775" max="775" width="13.85546875" style="232" customWidth="1"/>
    <col min="776" max="776" width="11.7109375" style="232" customWidth="1"/>
    <col min="777" max="777" width="11.5703125" style="232" customWidth="1"/>
    <col min="778" max="778" width="11" style="232" customWidth="1"/>
    <col min="779" max="779" width="10.42578125" style="232" customWidth="1"/>
    <col min="780" max="780" width="75.42578125" style="232" customWidth="1"/>
    <col min="781" max="781" width="45.28515625" style="232" customWidth="1"/>
    <col min="782" max="1024" width="9.140625" style="232"/>
    <col min="1025" max="1025" width="4.42578125" style="232" customWidth="1"/>
    <col min="1026" max="1026" width="11.5703125" style="232" customWidth="1"/>
    <col min="1027" max="1027" width="40.42578125" style="232" customWidth="1"/>
    <col min="1028" max="1028" width="5.5703125" style="232" customWidth="1"/>
    <col min="1029" max="1029" width="8.5703125" style="232" customWidth="1"/>
    <col min="1030" max="1030" width="9.85546875" style="232" customWidth="1"/>
    <col min="1031" max="1031" width="13.85546875" style="232" customWidth="1"/>
    <col min="1032" max="1032" width="11.7109375" style="232" customWidth="1"/>
    <col min="1033" max="1033" width="11.5703125" style="232" customWidth="1"/>
    <col min="1034" max="1034" width="11" style="232" customWidth="1"/>
    <col min="1035" max="1035" width="10.42578125" style="232" customWidth="1"/>
    <col min="1036" max="1036" width="75.42578125" style="232" customWidth="1"/>
    <col min="1037" max="1037" width="45.28515625" style="232" customWidth="1"/>
    <col min="1038" max="1280" width="9.140625" style="232"/>
    <col min="1281" max="1281" width="4.42578125" style="232" customWidth="1"/>
    <col min="1282" max="1282" width="11.5703125" style="232" customWidth="1"/>
    <col min="1283" max="1283" width="40.42578125" style="232" customWidth="1"/>
    <col min="1284" max="1284" width="5.5703125" style="232" customWidth="1"/>
    <col min="1285" max="1285" width="8.5703125" style="232" customWidth="1"/>
    <col min="1286" max="1286" width="9.85546875" style="232" customWidth="1"/>
    <col min="1287" max="1287" width="13.85546875" style="232" customWidth="1"/>
    <col min="1288" max="1288" width="11.7109375" style="232" customWidth="1"/>
    <col min="1289" max="1289" width="11.5703125" style="232" customWidth="1"/>
    <col min="1290" max="1290" width="11" style="232" customWidth="1"/>
    <col min="1291" max="1291" width="10.42578125" style="232" customWidth="1"/>
    <col min="1292" max="1292" width="75.42578125" style="232" customWidth="1"/>
    <col min="1293" max="1293" width="45.28515625" style="232" customWidth="1"/>
    <col min="1294" max="1536" width="9.140625" style="232"/>
    <col min="1537" max="1537" width="4.42578125" style="232" customWidth="1"/>
    <col min="1538" max="1538" width="11.5703125" style="232" customWidth="1"/>
    <col min="1539" max="1539" width="40.42578125" style="232" customWidth="1"/>
    <col min="1540" max="1540" width="5.5703125" style="232" customWidth="1"/>
    <col min="1541" max="1541" width="8.5703125" style="232" customWidth="1"/>
    <col min="1542" max="1542" width="9.85546875" style="232" customWidth="1"/>
    <col min="1543" max="1543" width="13.85546875" style="232" customWidth="1"/>
    <col min="1544" max="1544" width="11.7109375" style="232" customWidth="1"/>
    <col min="1545" max="1545" width="11.5703125" style="232" customWidth="1"/>
    <col min="1546" max="1546" width="11" style="232" customWidth="1"/>
    <col min="1547" max="1547" width="10.42578125" style="232" customWidth="1"/>
    <col min="1548" max="1548" width="75.42578125" style="232" customWidth="1"/>
    <col min="1549" max="1549" width="45.28515625" style="232" customWidth="1"/>
    <col min="1550" max="1792" width="9.140625" style="232"/>
    <col min="1793" max="1793" width="4.42578125" style="232" customWidth="1"/>
    <col min="1794" max="1794" width="11.5703125" style="232" customWidth="1"/>
    <col min="1795" max="1795" width="40.42578125" style="232" customWidth="1"/>
    <col min="1796" max="1796" width="5.5703125" style="232" customWidth="1"/>
    <col min="1797" max="1797" width="8.5703125" style="232" customWidth="1"/>
    <col min="1798" max="1798" width="9.85546875" style="232" customWidth="1"/>
    <col min="1799" max="1799" width="13.85546875" style="232" customWidth="1"/>
    <col min="1800" max="1800" width="11.7109375" style="232" customWidth="1"/>
    <col min="1801" max="1801" width="11.5703125" style="232" customWidth="1"/>
    <col min="1802" max="1802" width="11" style="232" customWidth="1"/>
    <col min="1803" max="1803" width="10.42578125" style="232" customWidth="1"/>
    <col min="1804" max="1804" width="75.42578125" style="232" customWidth="1"/>
    <col min="1805" max="1805" width="45.28515625" style="232" customWidth="1"/>
    <col min="1806" max="2048" width="9.140625" style="232"/>
    <col min="2049" max="2049" width="4.42578125" style="232" customWidth="1"/>
    <col min="2050" max="2050" width="11.5703125" style="232" customWidth="1"/>
    <col min="2051" max="2051" width="40.42578125" style="232" customWidth="1"/>
    <col min="2052" max="2052" width="5.5703125" style="232" customWidth="1"/>
    <col min="2053" max="2053" width="8.5703125" style="232" customWidth="1"/>
    <col min="2054" max="2054" width="9.85546875" style="232" customWidth="1"/>
    <col min="2055" max="2055" width="13.85546875" style="232" customWidth="1"/>
    <col min="2056" max="2056" width="11.7109375" style="232" customWidth="1"/>
    <col min="2057" max="2057" width="11.5703125" style="232" customWidth="1"/>
    <col min="2058" max="2058" width="11" style="232" customWidth="1"/>
    <col min="2059" max="2059" width="10.42578125" style="232" customWidth="1"/>
    <col min="2060" max="2060" width="75.42578125" style="232" customWidth="1"/>
    <col min="2061" max="2061" width="45.28515625" style="232" customWidth="1"/>
    <col min="2062" max="2304" width="9.140625" style="232"/>
    <col min="2305" max="2305" width="4.42578125" style="232" customWidth="1"/>
    <col min="2306" max="2306" width="11.5703125" style="232" customWidth="1"/>
    <col min="2307" max="2307" width="40.42578125" style="232" customWidth="1"/>
    <col min="2308" max="2308" width="5.5703125" style="232" customWidth="1"/>
    <col min="2309" max="2309" width="8.5703125" style="232" customWidth="1"/>
    <col min="2310" max="2310" width="9.85546875" style="232" customWidth="1"/>
    <col min="2311" max="2311" width="13.85546875" style="232" customWidth="1"/>
    <col min="2312" max="2312" width="11.7109375" style="232" customWidth="1"/>
    <col min="2313" max="2313" width="11.5703125" style="232" customWidth="1"/>
    <col min="2314" max="2314" width="11" style="232" customWidth="1"/>
    <col min="2315" max="2315" width="10.42578125" style="232" customWidth="1"/>
    <col min="2316" max="2316" width="75.42578125" style="232" customWidth="1"/>
    <col min="2317" max="2317" width="45.28515625" style="232" customWidth="1"/>
    <col min="2318" max="2560" width="9.140625" style="232"/>
    <col min="2561" max="2561" width="4.42578125" style="232" customWidth="1"/>
    <col min="2562" max="2562" width="11.5703125" style="232" customWidth="1"/>
    <col min="2563" max="2563" width="40.42578125" style="232" customWidth="1"/>
    <col min="2564" max="2564" width="5.5703125" style="232" customWidth="1"/>
    <col min="2565" max="2565" width="8.5703125" style="232" customWidth="1"/>
    <col min="2566" max="2566" width="9.85546875" style="232" customWidth="1"/>
    <col min="2567" max="2567" width="13.85546875" style="232" customWidth="1"/>
    <col min="2568" max="2568" width="11.7109375" style="232" customWidth="1"/>
    <col min="2569" max="2569" width="11.5703125" style="232" customWidth="1"/>
    <col min="2570" max="2570" width="11" style="232" customWidth="1"/>
    <col min="2571" max="2571" width="10.42578125" style="232" customWidth="1"/>
    <col min="2572" max="2572" width="75.42578125" style="232" customWidth="1"/>
    <col min="2573" max="2573" width="45.28515625" style="232" customWidth="1"/>
    <col min="2574" max="2816" width="9.140625" style="232"/>
    <col min="2817" max="2817" width="4.42578125" style="232" customWidth="1"/>
    <col min="2818" max="2818" width="11.5703125" style="232" customWidth="1"/>
    <col min="2819" max="2819" width="40.42578125" style="232" customWidth="1"/>
    <col min="2820" max="2820" width="5.5703125" style="232" customWidth="1"/>
    <col min="2821" max="2821" width="8.5703125" style="232" customWidth="1"/>
    <col min="2822" max="2822" width="9.85546875" style="232" customWidth="1"/>
    <col min="2823" max="2823" width="13.85546875" style="232" customWidth="1"/>
    <col min="2824" max="2824" width="11.7109375" style="232" customWidth="1"/>
    <col min="2825" max="2825" width="11.5703125" style="232" customWidth="1"/>
    <col min="2826" max="2826" width="11" style="232" customWidth="1"/>
    <col min="2827" max="2827" width="10.42578125" style="232" customWidth="1"/>
    <col min="2828" max="2828" width="75.42578125" style="232" customWidth="1"/>
    <col min="2829" max="2829" width="45.28515625" style="232" customWidth="1"/>
    <col min="2830" max="3072" width="9.140625" style="232"/>
    <col min="3073" max="3073" width="4.42578125" style="232" customWidth="1"/>
    <col min="3074" max="3074" width="11.5703125" style="232" customWidth="1"/>
    <col min="3075" max="3075" width="40.42578125" style="232" customWidth="1"/>
    <col min="3076" max="3076" width="5.5703125" style="232" customWidth="1"/>
    <col min="3077" max="3077" width="8.5703125" style="232" customWidth="1"/>
    <col min="3078" max="3078" width="9.85546875" style="232" customWidth="1"/>
    <col min="3079" max="3079" width="13.85546875" style="232" customWidth="1"/>
    <col min="3080" max="3080" width="11.7109375" style="232" customWidth="1"/>
    <col min="3081" max="3081" width="11.5703125" style="232" customWidth="1"/>
    <col min="3082" max="3082" width="11" style="232" customWidth="1"/>
    <col min="3083" max="3083" width="10.42578125" style="232" customWidth="1"/>
    <col min="3084" max="3084" width="75.42578125" style="232" customWidth="1"/>
    <col min="3085" max="3085" width="45.28515625" style="232" customWidth="1"/>
    <col min="3086" max="3328" width="9.140625" style="232"/>
    <col min="3329" max="3329" width="4.42578125" style="232" customWidth="1"/>
    <col min="3330" max="3330" width="11.5703125" style="232" customWidth="1"/>
    <col min="3331" max="3331" width="40.42578125" style="232" customWidth="1"/>
    <col min="3332" max="3332" width="5.5703125" style="232" customWidth="1"/>
    <col min="3333" max="3333" width="8.5703125" style="232" customWidth="1"/>
    <col min="3334" max="3334" width="9.85546875" style="232" customWidth="1"/>
    <col min="3335" max="3335" width="13.85546875" style="232" customWidth="1"/>
    <col min="3336" max="3336" width="11.7109375" style="232" customWidth="1"/>
    <col min="3337" max="3337" width="11.5703125" style="232" customWidth="1"/>
    <col min="3338" max="3338" width="11" style="232" customWidth="1"/>
    <col min="3339" max="3339" width="10.42578125" style="232" customWidth="1"/>
    <col min="3340" max="3340" width="75.42578125" style="232" customWidth="1"/>
    <col min="3341" max="3341" width="45.28515625" style="232" customWidth="1"/>
    <col min="3342" max="3584" width="9.140625" style="232"/>
    <col min="3585" max="3585" width="4.42578125" style="232" customWidth="1"/>
    <col min="3586" max="3586" width="11.5703125" style="232" customWidth="1"/>
    <col min="3587" max="3587" width="40.42578125" style="232" customWidth="1"/>
    <col min="3588" max="3588" width="5.5703125" style="232" customWidth="1"/>
    <col min="3589" max="3589" width="8.5703125" style="232" customWidth="1"/>
    <col min="3590" max="3590" width="9.85546875" style="232" customWidth="1"/>
    <col min="3591" max="3591" width="13.85546875" style="232" customWidth="1"/>
    <col min="3592" max="3592" width="11.7109375" style="232" customWidth="1"/>
    <col min="3593" max="3593" width="11.5703125" style="232" customWidth="1"/>
    <col min="3594" max="3594" width="11" style="232" customWidth="1"/>
    <col min="3595" max="3595" width="10.42578125" style="232" customWidth="1"/>
    <col min="3596" max="3596" width="75.42578125" style="232" customWidth="1"/>
    <col min="3597" max="3597" width="45.28515625" style="232" customWidth="1"/>
    <col min="3598" max="3840" width="9.140625" style="232"/>
    <col min="3841" max="3841" width="4.42578125" style="232" customWidth="1"/>
    <col min="3842" max="3842" width="11.5703125" style="232" customWidth="1"/>
    <col min="3843" max="3843" width="40.42578125" style="232" customWidth="1"/>
    <col min="3844" max="3844" width="5.5703125" style="232" customWidth="1"/>
    <col min="3845" max="3845" width="8.5703125" style="232" customWidth="1"/>
    <col min="3846" max="3846" width="9.85546875" style="232" customWidth="1"/>
    <col min="3847" max="3847" width="13.85546875" style="232" customWidth="1"/>
    <col min="3848" max="3848" width="11.7109375" style="232" customWidth="1"/>
    <col min="3849" max="3849" width="11.5703125" style="232" customWidth="1"/>
    <col min="3850" max="3850" width="11" style="232" customWidth="1"/>
    <col min="3851" max="3851" width="10.42578125" style="232" customWidth="1"/>
    <col min="3852" max="3852" width="75.42578125" style="232" customWidth="1"/>
    <col min="3853" max="3853" width="45.28515625" style="232" customWidth="1"/>
    <col min="3854" max="4096" width="9.140625" style="232"/>
    <col min="4097" max="4097" width="4.42578125" style="232" customWidth="1"/>
    <col min="4098" max="4098" width="11.5703125" style="232" customWidth="1"/>
    <col min="4099" max="4099" width="40.42578125" style="232" customWidth="1"/>
    <col min="4100" max="4100" width="5.5703125" style="232" customWidth="1"/>
    <col min="4101" max="4101" width="8.5703125" style="232" customWidth="1"/>
    <col min="4102" max="4102" width="9.85546875" style="232" customWidth="1"/>
    <col min="4103" max="4103" width="13.85546875" style="232" customWidth="1"/>
    <col min="4104" max="4104" width="11.7109375" style="232" customWidth="1"/>
    <col min="4105" max="4105" width="11.5703125" style="232" customWidth="1"/>
    <col min="4106" max="4106" width="11" style="232" customWidth="1"/>
    <col min="4107" max="4107" width="10.42578125" style="232" customWidth="1"/>
    <col min="4108" max="4108" width="75.42578125" style="232" customWidth="1"/>
    <col min="4109" max="4109" width="45.28515625" style="232" customWidth="1"/>
    <col min="4110" max="4352" width="9.140625" style="232"/>
    <col min="4353" max="4353" width="4.42578125" style="232" customWidth="1"/>
    <col min="4354" max="4354" width="11.5703125" style="232" customWidth="1"/>
    <col min="4355" max="4355" width="40.42578125" style="232" customWidth="1"/>
    <col min="4356" max="4356" width="5.5703125" style="232" customWidth="1"/>
    <col min="4357" max="4357" width="8.5703125" style="232" customWidth="1"/>
    <col min="4358" max="4358" width="9.85546875" style="232" customWidth="1"/>
    <col min="4359" max="4359" width="13.85546875" style="232" customWidth="1"/>
    <col min="4360" max="4360" width="11.7109375" style="232" customWidth="1"/>
    <col min="4361" max="4361" width="11.5703125" style="232" customWidth="1"/>
    <col min="4362" max="4362" width="11" style="232" customWidth="1"/>
    <col min="4363" max="4363" width="10.42578125" style="232" customWidth="1"/>
    <col min="4364" max="4364" width="75.42578125" style="232" customWidth="1"/>
    <col min="4365" max="4365" width="45.28515625" style="232" customWidth="1"/>
    <col min="4366" max="4608" width="9.140625" style="232"/>
    <col min="4609" max="4609" width="4.42578125" style="232" customWidth="1"/>
    <col min="4610" max="4610" width="11.5703125" style="232" customWidth="1"/>
    <col min="4611" max="4611" width="40.42578125" style="232" customWidth="1"/>
    <col min="4612" max="4612" width="5.5703125" style="232" customWidth="1"/>
    <col min="4613" max="4613" width="8.5703125" style="232" customWidth="1"/>
    <col min="4614" max="4614" width="9.85546875" style="232" customWidth="1"/>
    <col min="4615" max="4615" width="13.85546875" style="232" customWidth="1"/>
    <col min="4616" max="4616" width="11.7109375" style="232" customWidth="1"/>
    <col min="4617" max="4617" width="11.5703125" style="232" customWidth="1"/>
    <col min="4618" max="4618" width="11" style="232" customWidth="1"/>
    <col min="4619" max="4619" width="10.42578125" style="232" customWidth="1"/>
    <col min="4620" max="4620" width="75.42578125" style="232" customWidth="1"/>
    <col min="4621" max="4621" width="45.28515625" style="232" customWidth="1"/>
    <col min="4622" max="4864" width="9.140625" style="232"/>
    <col min="4865" max="4865" width="4.42578125" style="232" customWidth="1"/>
    <col min="4866" max="4866" width="11.5703125" style="232" customWidth="1"/>
    <col min="4867" max="4867" width="40.42578125" style="232" customWidth="1"/>
    <col min="4868" max="4868" width="5.5703125" style="232" customWidth="1"/>
    <col min="4869" max="4869" width="8.5703125" style="232" customWidth="1"/>
    <col min="4870" max="4870" width="9.85546875" style="232" customWidth="1"/>
    <col min="4871" max="4871" width="13.85546875" style="232" customWidth="1"/>
    <col min="4872" max="4872" width="11.7109375" style="232" customWidth="1"/>
    <col min="4873" max="4873" width="11.5703125" style="232" customWidth="1"/>
    <col min="4874" max="4874" width="11" style="232" customWidth="1"/>
    <col min="4875" max="4875" width="10.42578125" style="232" customWidth="1"/>
    <col min="4876" max="4876" width="75.42578125" style="232" customWidth="1"/>
    <col min="4877" max="4877" width="45.28515625" style="232" customWidth="1"/>
    <col min="4878" max="5120" width="9.140625" style="232"/>
    <col min="5121" max="5121" width="4.42578125" style="232" customWidth="1"/>
    <col min="5122" max="5122" width="11.5703125" style="232" customWidth="1"/>
    <col min="5123" max="5123" width="40.42578125" style="232" customWidth="1"/>
    <col min="5124" max="5124" width="5.5703125" style="232" customWidth="1"/>
    <col min="5125" max="5125" width="8.5703125" style="232" customWidth="1"/>
    <col min="5126" max="5126" width="9.85546875" style="232" customWidth="1"/>
    <col min="5127" max="5127" width="13.85546875" style="232" customWidth="1"/>
    <col min="5128" max="5128" width="11.7109375" style="232" customWidth="1"/>
    <col min="5129" max="5129" width="11.5703125" style="232" customWidth="1"/>
    <col min="5130" max="5130" width="11" style="232" customWidth="1"/>
    <col min="5131" max="5131" width="10.42578125" style="232" customWidth="1"/>
    <col min="5132" max="5132" width="75.42578125" style="232" customWidth="1"/>
    <col min="5133" max="5133" width="45.28515625" style="232" customWidth="1"/>
    <col min="5134" max="5376" width="9.140625" style="232"/>
    <col min="5377" max="5377" width="4.42578125" style="232" customWidth="1"/>
    <col min="5378" max="5378" width="11.5703125" style="232" customWidth="1"/>
    <col min="5379" max="5379" width="40.42578125" style="232" customWidth="1"/>
    <col min="5380" max="5380" width="5.5703125" style="232" customWidth="1"/>
    <col min="5381" max="5381" width="8.5703125" style="232" customWidth="1"/>
    <col min="5382" max="5382" width="9.85546875" style="232" customWidth="1"/>
    <col min="5383" max="5383" width="13.85546875" style="232" customWidth="1"/>
    <col min="5384" max="5384" width="11.7109375" style="232" customWidth="1"/>
    <col min="5385" max="5385" width="11.5703125" style="232" customWidth="1"/>
    <col min="5386" max="5386" width="11" style="232" customWidth="1"/>
    <col min="5387" max="5387" width="10.42578125" style="232" customWidth="1"/>
    <col min="5388" max="5388" width="75.42578125" style="232" customWidth="1"/>
    <col min="5389" max="5389" width="45.28515625" style="232" customWidth="1"/>
    <col min="5390" max="5632" width="9.140625" style="232"/>
    <col min="5633" max="5633" width="4.42578125" style="232" customWidth="1"/>
    <col min="5634" max="5634" width="11.5703125" style="232" customWidth="1"/>
    <col min="5635" max="5635" width="40.42578125" style="232" customWidth="1"/>
    <col min="5636" max="5636" width="5.5703125" style="232" customWidth="1"/>
    <col min="5637" max="5637" width="8.5703125" style="232" customWidth="1"/>
    <col min="5638" max="5638" width="9.85546875" style="232" customWidth="1"/>
    <col min="5639" max="5639" width="13.85546875" style="232" customWidth="1"/>
    <col min="5640" max="5640" width="11.7109375" style="232" customWidth="1"/>
    <col min="5641" max="5641" width="11.5703125" style="232" customWidth="1"/>
    <col min="5642" max="5642" width="11" style="232" customWidth="1"/>
    <col min="5643" max="5643" width="10.42578125" style="232" customWidth="1"/>
    <col min="5644" max="5644" width="75.42578125" style="232" customWidth="1"/>
    <col min="5645" max="5645" width="45.28515625" style="232" customWidth="1"/>
    <col min="5646" max="5888" width="9.140625" style="232"/>
    <col min="5889" max="5889" width="4.42578125" style="232" customWidth="1"/>
    <col min="5890" max="5890" width="11.5703125" style="232" customWidth="1"/>
    <col min="5891" max="5891" width="40.42578125" style="232" customWidth="1"/>
    <col min="5892" max="5892" width="5.5703125" style="232" customWidth="1"/>
    <col min="5893" max="5893" width="8.5703125" style="232" customWidth="1"/>
    <col min="5894" max="5894" width="9.85546875" style="232" customWidth="1"/>
    <col min="5895" max="5895" width="13.85546875" style="232" customWidth="1"/>
    <col min="5896" max="5896" width="11.7109375" style="232" customWidth="1"/>
    <col min="5897" max="5897" width="11.5703125" style="232" customWidth="1"/>
    <col min="5898" max="5898" width="11" style="232" customWidth="1"/>
    <col min="5899" max="5899" width="10.42578125" style="232" customWidth="1"/>
    <col min="5900" max="5900" width="75.42578125" style="232" customWidth="1"/>
    <col min="5901" max="5901" width="45.28515625" style="232" customWidth="1"/>
    <col min="5902" max="6144" width="9.140625" style="232"/>
    <col min="6145" max="6145" width="4.42578125" style="232" customWidth="1"/>
    <col min="6146" max="6146" width="11.5703125" style="232" customWidth="1"/>
    <col min="6147" max="6147" width="40.42578125" style="232" customWidth="1"/>
    <col min="6148" max="6148" width="5.5703125" style="232" customWidth="1"/>
    <col min="6149" max="6149" width="8.5703125" style="232" customWidth="1"/>
    <col min="6150" max="6150" width="9.85546875" style="232" customWidth="1"/>
    <col min="6151" max="6151" width="13.85546875" style="232" customWidth="1"/>
    <col min="6152" max="6152" width="11.7109375" style="232" customWidth="1"/>
    <col min="6153" max="6153" width="11.5703125" style="232" customWidth="1"/>
    <col min="6154" max="6154" width="11" style="232" customWidth="1"/>
    <col min="6155" max="6155" width="10.42578125" style="232" customWidth="1"/>
    <col min="6156" max="6156" width="75.42578125" style="232" customWidth="1"/>
    <col min="6157" max="6157" width="45.28515625" style="232" customWidth="1"/>
    <col min="6158" max="6400" width="9.140625" style="232"/>
    <col min="6401" max="6401" width="4.42578125" style="232" customWidth="1"/>
    <col min="6402" max="6402" width="11.5703125" style="232" customWidth="1"/>
    <col min="6403" max="6403" width="40.42578125" style="232" customWidth="1"/>
    <col min="6404" max="6404" width="5.5703125" style="232" customWidth="1"/>
    <col min="6405" max="6405" width="8.5703125" style="232" customWidth="1"/>
    <col min="6406" max="6406" width="9.85546875" style="232" customWidth="1"/>
    <col min="6407" max="6407" width="13.85546875" style="232" customWidth="1"/>
    <col min="6408" max="6408" width="11.7109375" style="232" customWidth="1"/>
    <col min="6409" max="6409" width="11.5703125" style="232" customWidth="1"/>
    <col min="6410" max="6410" width="11" style="232" customWidth="1"/>
    <col min="6411" max="6411" width="10.42578125" style="232" customWidth="1"/>
    <col min="6412" max="6412" width="75.42578125" style="232" customWidth="1"/>
    <col min="6413" max="6413" width="45.28515625" style="232" customWidth="1"/>
    <col min="6414" max="6656" width="9.140625" style="232"/>
    <col min="6657" max="6657" width="4.42578125" style="232" customWidth="1"/>
    <col min="6658" max="6658" width="11.5703125" style="232" customWidth="1"/>
    <col min="6659" max="6659" width="40.42578125" style="232" customWidth="1"/>
    <col min="6660" max="6660" width="5.5703125" style="232" customWidth="1"/>
    <col min="6661" max="6661" width="8.5703125" style="232" customWidth="1"/>
    <col min="6662" max="6662" width="9.85546875" style="232" customWidth="1"/>
    <col min="6663" max="6663" width="13.85546875" style="232" customWidth="1"/>
    <col min="6664" max="6664" width="11.7109375" style="232" customWidth="1"/>
    <col min="6665" max="6665" width="11.5703125" style="232" customWidth="1"/>
    <col min="6666" max="6666" width="11" style="232" customWidth="1"/>
    <col min="6667" max="6667" width="10.42578125" style="232" customWidth="1"/>
    <col min="6668" max="6668" width="75.42578125" style="232" customWidth="1"/>
    <col min="6669" max="6669" width="45.28515625" style="232" customWidth="1"/>
    <col min="6670" max="6912" width="9.140625" style="232"/>
    <col min="6913" max="6913" width="4.42578125" style="232" customWidth="1"/>
    <col min="6914" max="6914" width="11.5703125" style="232" customWidth="1"/>
    <col min="6915" max="6915" width="40.42578125" style="232" customWidth="1"/>
    <col min="6916" max="6916" width="5.5703125" style="232" customWidth="1"/>
    <col min="6917" max="6917" width="8.5703125" style="232" customWidth="1"/>
    <col min="6918" max="6918" width="9.85546875" style="232" customWidth="1"/>
    <col min="6919" max="6919" width="13.85546875" style="232" customWidth="1"/>
    <col min="6920" max="6920" width="11.7109375" style="232" customWidth="1"/>
    <col min="6921" max="6921" width="11.5703125" style="232" customWidth="1"/>
    <col min="6922" max="6922" width="11" style="232" customWidth="1"/>
    <col min="6923" max="6923" width="10.42578125" style="232" customWidth="1"/>
    <col min="6924" max="6924" width="75.42578125" style="232" customWidth="1"/>
    <col min="6925" max="6925" width="45.28515625" style="232" customWidth="1"/>
    <col min="6926" max="7168" width="9.140625" style="232"/>
    <col min="7169" max="7169" width="4.42578125" style="232" customWidth="1"/>
    <col min="7170" max="7170" width="11.5703125" style="232" customWidth="1"/>
    <col min="7171" max="7171" width="40.42578125" style="232" customWidth="1"/>
    <col min="7172" max="7172" width="5.5703125" style="232" customWidth="1"/>
    <col min="7173" max="7173" width="8.5703125" style="232" customWidth="1"/>
    <col min="7174" max="7174" width="9.85546875" style="232" customWidth="1"/>
    <col min="7175" max="7175" width="13.85546875" style="232" customWidth="1"/>
    <col min="7176" max="7176" width="11.7109375" style="232" customWidth="1"/>
    <col min="7177" max="7177" width="11.5703125" style="232" customWidth="1"/>
    <col min="7178" max="7178" width="11" style="232" customWidth="1"/>
    <col min="7179" max="7179" width="10.42578125" style="232" customWidth="1"/>
    <col min="7180" max="7180" width="75.42578125" style="232" customWidth="1"/>
    <col min="7181" max="7181" width="45.28515625" style="232" customWidth="1"/>
    <col min="7182" max="7424" width="9.140625" style="232"/>
    <col min="7425" max="7425" width="4.42578125" style="232" customWidth="1"/>
    <col min="7426" max="7426" width="11.5703125" style="232" customWidth="1"/>
    <col min="7427" max="7427" width="40.42578125" style="232" customWidth="1"/>
    <col min="7428" max="7428" width="5.5703125" style="232" customWidth="1"/>
    <col min="7429" max="7429" width="8.5703125" style="232" customWidth="1"/>
    <col min="7430" max="7430" width="9.85546875" style="232" customWidth="1"/>
    <col min="7431" max="7431" width="13.85546875" style="232" customWidth="1"/>
    <col min="7432" max="7432" width="11.7109375" style="232" customWidth="1"/>
    <col min="7433" max="7433" width="11.5703125" style="232" customWidth="1"/>
    <col min="7434" max="7434" width="11" style="232" customWidth="1"/>
    <col min="7435" max="7435" width="10.42578125" style="232" customWidth="1"/>
    <col min="7436" max="7436" width="75.42578125" style="232" customWidth="1"/>
    <col min="7437" max="7437" width="45.28515625" style="232" customWidth="1"/>
    <col min="7438" max="7680" width="9.140625" style="232"/>
    <col min="7681" max="7681" width="4.42578125" style="232" customWidth="1"/>
    <col min="7682" max="7682" width="11.5703125" style="232" customWidth="1"/>
    <col min="7683" max="7683" width="40.42578125" style="232" customWidth="1"/>
    <col min="7684" max="7684" width="5.5703125" style="232" customWidth="1"/>
    <col min="7685" max="7685" width="8.5703125" style="232" customWidth="1"/>
    <col min="7686" max="7686" width="9.85546875" style="232" customWidth="1"/>
    <col min="7687" max="7687" width="13.85546875" style="232" customWidth="1"/>
    <col min="7688" max="7688" width="11.7109375" style="232" customWidth="1"/>
    <col min="7689" max="7689" width="11.5703125" style="232" customWidth="1"/>
    <col min="7690" max="7690" width="11" style="232" customWidth="1"/>
    <col min="7691" max="7691" width="10.42578125" style="232" customWidth="1"/>
    <col min="7692" max="7692" width="75.42578125" style="232" customWidth="1"/>
    <col min="7693" max="7693" width="45.28515625" style="232" customWidth="1"/>
    <col min="7694" max="7936" width="9.140625" style="232"/>
    <col min="7937" max="7937" width="4.42578125" style="232" customWidth="1"/>
    <col min="7938" max="7938" width="11.5703125" style="232" customWidth="1"/>
    <col min="7939" max="7939" width="40.42578125" style="232" customWidth="1"/>
    <col min="7940" max="7940" width="5.5703125" style="232" customWidth="1"/>
    <col min="7941" max="7941" width="8.5703125" style="232" customWidth="1"/>
    <col min="7942" max="7942" width="9.85546875" style="232" customWidth="1"/>
    <col min="7943" max="7943" width="13.85546875" style="232" customWidth="1"/>
    <col min="7944" max="7944" width="11.7109375" style="232" customWidth="1"/>
    <col min="7945" max="7945" width="11.5703125" style="232" customWidth="1"/>
    <col min="7946" max="7946" width="11" style="232" customWidth="1"/>
    <col min="7947" max="7947" width="10.42578125" style="232" customWidth="1"/>
    <col min="7948" max="7948" width="75.42578125" style="232" customWidth="1"/>
    <col min="7949" max="7949" width="45.28515625" style="232" customWidth="1"/>
    <col min="7950" max="8192" width="9.140625" style="232"/>
    <col min="8193" max="8193" width="4.42578125" style="232" customWidth="1"/>
    <col min="8194" max="8194" width="11.5703125" style="232" customWidth="1"/>
    <col min="8195" max="8195" width="40.42578125" style="232" customWidth="1"/>
    <col min="8196" max="8196" width="5.5703125" style="232" customWidth="1"/>
    <col min="8197" max="8197" width="8.5703125" style="232" customWidth="1"/>
    <col min="8198" max="8198" width="9.85546875" style="232" customWidth="1"/>
    <col min="8199" max="8199" width="13.85546875" style="232" customWidth="1"/>
    <col min="8200" max="8200" width="11.7109375" style="232" customWidth="1"/>
    <col min="8201" max="8201" width="11.5703125" style="232" customWidth="1"/>
    <col min="8202" max="8202" width="11" style="232" customWidth="1"/>
    <col min="8203" max="8203" width="10.42578125" style="232" customWidth="1"/>
    <col min="8204" max="8204" width="75.42578125" style="232" customWidth="1"/>
    <col min="8205" max="8205" width="45.28515625" style="232" customWidth="1"/>
    <col min="8206" max="8448" width="9.140625" style="232"/>
    <col min="8449" max="8449" width="4.42578125" style="232" customWidth="1"/>
    <col min="8450" max="8450" width="11.5703125" style="232" customWidth="1"/>
    <col min="8451" max="8451" width="40.42578125" style="232" customWidth="1"/>
    <col min="8452" max="8452" width="5.5703125" style="232" customWidth="1"/>
    <col min="8453" max="8453" width="8.5703125" style="232" customWidth="1"/>
    <col min="8454" max="8454" width="9.85546875" style="232" customWidth="1"/>
    <col min="8455" max="8455" width="13.85546875" style="232" customWidth="1"/>
    <col min="8456" max="8456" width="11.7109375" style="232" customWidth="1"/>
    <col min="8457" max="8457" width="11.5703125" style="232" customWidth="1"/>
    <col min="8458" max="8458" width="11" style="232" customWidth="1"/>
    <col min="8459" max="8459" width="10.42578125" style="232" customWidth="1"/>
    <col min="8460" max="8460" width="75.42578125" style="232" customWidth="1"/>
    <col min="8461" max="8461" width="45.28515625" style="232" customWidth="1"/>
    <col min="8462" max="8704" width="9.140625" style="232"/>
    <col min="8705" max="8705" width="4.42578125" style="232" customWidth="1"/>
    <col min="8706" max="8706" width="11.5703125" style="232" customWidth="1"/>
    <col min="8707" max="8707" width="40.42578125" style="232" customWidth="1"/>
    <col min="8708" max="8708" width="5.5703125" style="232" customWidth="1"/>
    <col min="8709" max="8709" width="8.5703125" style="232" customWidth="1"/>
    <col min="8710" max="8710" width="9.85546875" style="232" customWidth="1"/>
    <col min="8711" max="8711" width="13.85546875" style="232" customWidth="1"/>
    <col min="8712" max="8712" width="11.7109375" style="232" customWidth="1"/>
    <col min="8713" max="8713" width="11.5703125" style="232" customWidth="1"/>
    <col min="8714" max="8714" width="11" style="232" customWidth="1"/>
    <col min="8715" max="8715" width="10.42578125" style="232" customWidth="1"/>
    <col min="8716" max="8716" width="75.42578125" style="232" customWidth="1"/>
    <col min="8717" max="8717" width="45.28515625" style="232" customWidth="1"/>
    <col min="8718" max="8960" width="9.140625" style="232"/>
    <col min="8961" max="8961" width="4.42578125" style="232" customWidth="1"/>
    <col min="8962" max="8962" width="11.5703125" style="232" customWidth="1"/>
    <col min="8963" max="8963" width="40.42578125" style="232" customWidth="1"/>
    <col min="8964" max="8964" width="5.5703125" style="232" customWidth="1"/>
    <col min="8965" max="8965" width="8.5703125" style="232" customWidth="1"/>
    <col min="8966" max="8966" width="9.85546875" style="232" customWidth="1"/>
    <col min="8967" max="8967" width="13.85546875" style="232" customWidth="1"/>
    <col min="8968" max="8968" width="11.7109375" style="232" customWidth="1"/>
    <col min="8969" max="8969" width="11.5703125" style="232" customWidth="1"/>
    <col min="8970" max="8970" width="11" style="232" customWidth="1"/>
    <col min="8971" max="8971" width="10.42578125" style="232" customWidth="1"/>
    <col min="8972" max="8972" width="75.42578125" style="232" customWidth="1"/>
    <col min="8973" max="8973" width="45.28515625" style="232" customWidth="1"/>
    <col min="8974" max="9216" width="9.140625" style="232"/>
    <col min="9217" max="9217" width="4.42578125" style="232" customWidth="1"/>
    <col min="9218" max="9218" width="11.5703125" style="232" customWidth="1"/>
    <col min="9219" max="9219" width="40.42578125" style="232" customWidth="1"/>
    <col min="9220" max="9220" width="5.5703125" style="232" customWidth="1"/>
    <col min="9221" max="9221" width="8.5703125" style="232" customWidth="1"/>
    <col min="9222" max="9222" width="9.85546875" style="232" customWidth="1"/>
    <col min="9223" max="9223" width="13.85546875" style="232" customWidth="1"/>
    <col min="9224" max="9224" width="11.7109375" style="232" customWidth="1"/>
    <col min="9225" max="9225" width="11.5703125" style="232" customWidth="1"/>
    <col min="9226" max="9226" width="11" style="232" customWidth="1"/>
    <col min="9227" max="9227" width="10.42578125" style="232" customWidth="1"/>
    <col min="9228" max="9228" width="75.42578125" style="232" customWidth="1"/>
    <col min="9229" max="9229" width="45.28515625" style="232" customWidth="1"/>
    <col min="9230" max="9472" width="9.140625" style="232"/>
    <col min="9473" max="9473" width="4.42578125" style="232" customWidth="1"/>
    <col min="9474" max="9474" width="11.5703125" style="232" customWidth="1"/>
    <col min="9475" max="9475" width="40.42578125" style="232" customWidth="1"/>
    <col min="9476" max="9476" width="5.5703125" style="232" customWidth="1"/>
    <col min="9477" max="9477" width="8.5703125" style="232" customWidth="1"/>
    <col min="9478" max="9478" width="9.85546875" style="232" customWidth="1"/>
    <col min="9479" max="9479" width="13.85546875" style="232" customWidth="1"/>
    <col min="9480" max="9480" width="11.7109375" style="232" customWidth="1"/>
    <col min="9481" max="9481" width="11.5703125" style="232" customWidth="1"/>
    <col min="9482" max="9482" width="11" style="232" customWidth="1"/>
    <col min="9483" max="9483" width="10.42578125" style="232" customWidth="1"/>
    <col min="9484" max="9484" width="75.42578125" style="232" customWidth="1"/>
    <col min="9485" max="9485" width="45.28515625" style="232" customWidth="1"/>
    <col min="9486" max="9728" width="9.140625" style="232"/>
    <col min="9729" max="9729" width="4.42578125" style="232" customWidth="1"/>
    <col min="9730" max="9730" width="11.5703125" style="232" customWidth="1"/>
    <col min="9731" max="9731" width="40.42578125" style="232" customWidth="1"/>
    <col min="9732" max="9732" width="5.5703125" style="232" customWidth="1"/>
    <col min="9733" max="9733" width="8.5703125" style="232" customWidth="1"/>
    <col min="9734" max="9734" width="9.85546875" style="232" customWidth="1"/>
    <col min="9735" max="9735" width="13.85546875" style="232" customWidth="1"/>
    <col min="9736" max="9736" width="11.7109375" style="232" customWidth="1"/>
    <col min="9737" max="9737" width="11.5703125" style="232" customWidth="1"/>
    <col min="9738" max="9738" width="11" style="232" customWidth="1"/>
    <col min="9739" max="9739" width="10.42578125" style="232" customWidth="1"/>
    <col min="9740" max="9740" width="75.42578125" style="232" customWidth="1"/>
    <col min="9741" max="9741" width="45.28515625" style="232" customWidth="1"/>
    <col min="9742" max="9984" width="9.140625" style="232"/>
    <col min="9985" max="9985" width="4.42578125" style="232" customWidth="1"/>
    <col min="9986" max="9986" width="11.5703125" style="232" customWidth="1"/>
    <col min="9987" max="9987" width="40.42578125" style="232" customWidth="1"/>
    <col min="9988" max="9988" width="5.5703125" style="232" customWidth="1"/>
    <col min="9989" max="9989" width="8.5703125" style="232" customWidth="1"/>
    <col min="9990" max="9990" width="9.85546875" style="232" customWidth="1"/>
    <col min="9991" max="9991" width="13.85546875" style="232" customWidth="1"/>
    <col min="9992" max="9992" width="11.7109375" style="232" customWidth="1"/>
    <col min="9993" max="9993" width="11.5703125" style="232" customWidth="1"/>
    <col min="9994" max="9994" width="11" style="232" customWidth="1"/>
    <col min="9995" max="9995" width="10.42578125" style="232" customWidth="1"/>
    <col min="9996" max="9996" width="75.42578125" style="232" customWidth="1"/>
    <col min="9997" max="9997" width="45.28515625" style="232" customWidth="1"/>
    <col min="9998" max="10240" width="9.140625" style="232"/>
    <col min="10241" max="10241" width="4.42578125" style="232" customWidth="1"/>
    <col min="10242" max="10242" width="11.5703125" style="232" customWidth="1"/>
    <col min="10243" max="10243" width="40.42578125" style="232" customWidth="1"/>
    <col min="10244" max="10244" width="5.5703125" style="232" customWidth="1"/>
    <col min="10245" max="10245" width="8.5703125" style="232" customWidth="1"/>
    <col min="10246" max="10246" width="9.85546875" style="232" customWidth="1"/>
    <col min="10247" max="10247" width="13.85546875" style="232" customWidth="1"/>
    <col min="10248" max="10248" width="11.7109375" style="232" customWidth="1"/>
    <col min="10249" max="10249" width="11.5703125" style="232" customWidth="1"/>
    <col min="10250" max="10250" width="11" style="232" customWidth="1"/>
    <col min="10251" max="10251" width="10.42578125" style="232" customWidth="1"/>
    <col min="10252" max="10252" width="75.42578125" style="232" customWidth="1"/>
    <col min="10253" max="10253" width="45.28515625" style="232" customWidth="1"/>
    <col min="10254" max="10496" width="9.140625" style="232"/>
    <col min="10497" max="10497" width="4.42578125" style="232" customWidth="1"/>
    <col min="10498" max="10498" width="11.5703125" style="232" customWidth="1"/>
    <col min="10499" max="10499" width="40.42578125" style="232" customWidth="1"/>
    <col min="10500" max="10500" width="5.5703125" style="232" customWidth="1"/>
    <col min="10501" max="10501" width="8.5703125" style="232" customWidth="1"/>
    <col min="10502" max="10502" width="9.85546875" style="232" customWidth="1"/>
    <col min="10503" max="10503" width="13.85546875" style="232" customWidth="1"/>
    <col min="10504" max="10504" width="11.7109375" style="232" customWidth="1"/>
    <col min="10505" max="10505" width="11.5703125" style="232" customWidth="1"/>
    <col min="10506" max="10506" width="11" style="232" customWidth="1"/>
    <col min="10507" max="10507" width="10.42578125" style="232" customWidth="1"/>
    <col min="10508" max="10508" width="75.42578125" style="232" customWidth="1"/>
    <col min="10509" max="10509" width="45.28515625" style="232" customWidth="1"/>
    <col min="10510" max="10752" width="9.140625" style="232"/>
    <col min="10753" max="10753" width="4.42578125" style="232" customWidth="1"/>
    <col min="10754" max="10754" width="11.5703125" style="232" customWidth="1"/>
    <col min="10755" max="10755" width="40.42578125" style="232" customWidth="1"/>
    <col min="10756" max="10756" width="5.5703125" style="232" customWidth="1"/>
    <col min="10757" max="10757" width="8.5703125" style="232" customWidth="1"/>
    <col min="10758" max="10758" width="9.85546875" style="232" customWidth="1"/>
    <col min="10759" max="10759" width="13.85546875" style="232" customWidth="1"/>
    <col min="10760" max="10760" width="11.7109375" style="232" customWidth="1"/>
    <col min="10761" max="10761" width="11.5703125" style="232" customWidth="1"/>
    <col min="10762" max="10762" width="11" style="232" customWidth="1"/>
    <col min="10763" max="10763" width="10.42578125" style="232" customWidth="1"/>
    <col min="10764" max="10764" width="75.42578125" style="232" customWidth="1"/>
    <col min="10765" max="10765" width="45.28515625" style="232" customWidth="1"/>
    <col min="10766" max="11008" width="9.140625" style="232"/>
    <col min="11009" max="11009" width="4.42578125" style="232" customWidth="1"/>
    <col min="11010" max="11010" width="11.5703125" style="232" customWidth="1"/>
    <col min="11011" max="11011" width="40.42578125" style="232" customWidth="1"/>
    <col min="11012" max="11012" width="5.5703125" style="232" customWidth="1"/>
    <col min="11013" max="11013" width="8.5703125" style="232" customWidth="1"/>
    <col min="11014" max="11014" width="9.85546875" style="232" customWidth="1"/>
    <col min="11015" max="11015" width="13.85546875" style="232" customWidth="1"/>
    <col min="11016" max="11016" width="11.7109375" style="232" customWidth="1"/>
    <col min="11017" max="11017" width="11.5703125" style="232" customWidth="1"/>
    <col min="11018" max="11018" width="11" style="232" customWidth="1"/>
    <col min="11019" max="11019" width="10.42578125" style="232" customWidth="1"/>
    <col min="11020" max="11020" width="75.42578125" style="232" customWidth="1"/>
    <col min="11021" max="11021" width="45.28515625" style="232" customWidth="1"/>
    <col min="11022" max="11264" width="9.140625" style="232"/>
    <col min="11265" max="11265" width="4.42578125" style="232" customWidth="1"/>
    <col min="11266" max="11266" width="11.5703125" style="232" customWidth="1"/>
    <col min="11267" max="11267" width="40.42578125" style="232" customWidth="1"/>
    <col min="11268" max="11268" width="5.5703125" style="232" customWidth="1"/>
    <col min="11269" max="11269" width="8.5703125" style="232" customWidth="1"/>
    <col min="11270" max="11270" width="9.85546875" style="232" customWidth="1"/>
    <col min="11271" max="11271" width="13.85546875" style="232" customWidth="1"/>
    <col min="11272" max="11272" width="11.7109375" style="232" customWidth="1"/>
    <col min="11273" max="11273" width="11.5703125" style="232" customWidth="1"/>
    <col min="11274" max="11274" width="11" style="232" customWidth="1"/>
    <col min="11275" max="11275" width="10.42578125" style="232" customWidth="1"/>
    <col min="11276" max="11276" width="75.42578125" style="232" customWidth="1"/>
    <col min="11277" max="11277" width="45.28515625" style="232" customWidth="1"/>
    <col min="11278" max="11520" width="9.140625" style="232"/>
    <col min="11521" max="11521" width="4.42578125" style="232" customWidth="1"/>
    <col min="11522" max="11522" width="11.5703125" style="232" customWidth="1"/>
    <col min="11523" max="11523" width="40.42578125" style="232" customWidth="1"/>
    <col min="11524" max="11524" width="5.5703125" style="232" customWidth="1"/>
    <col min="11525" max="11525" width="8.5703125" style="232" customWidth="1"/>
    <col min="11526" max="11526" width="9.85546875" style="232" customWidth="1"/>
    <col min="11527" max="11527" width="13.85546875" style="232" customWidth="1"/>
    <col min="11528" max="11528" width="11.7109375" style="232" customWidth="1"/>
    <col min="11529" max="11529" width="11.5703125" style="232" customWidth="1"/>
    <col min="11530" max="11530" width="11" style="232" customWidth="1"/>
    <col min="11531" max="11531" width="10.42578125" style="232" customWidth="1"/>
    <col min="11532" max="11532" width="75.42578125" style="232" customWidth="1"/>
    <col min="11533" max="11533" width="45.28515625" style="232" customWidth="1"/>
    <col min="11534" max="11776" width="9.140625" style="232"/>
    <col min="11777" max="11777" width="4.42578125" style="232" customWidth="1"/>
    <col min="11778" max="11778" width="11.5703125" style="232" customWidth="1"/>
    <col min="11779" max="11779" width="40.42578125" style="232" customWidth="1"/>
    <col min="11780" max="11780" width="5.5703125" style="232" customWidth="1"/>
    <col min="11781" max="11781" width="8.5703125" style="232" customWidth="1"/>
    <col min="11782" max="11782" width="9.85546875" style="232" customWidth="1"/>
    <col min="11783" max="11783" width="13.85546875" style="232" customWidth="1"/>
    <col min="11784" max="11784" width="11.7109375" style="232" customWidth="1"/>
    <col min="11785" max="11785" width="11.5703125" style="232" customWidth="1"/>
    <col min="11786" max="11786" width="11" style="232" customWidth="1"/>
    <col min="11787" max="11787" width="10.42578125" style="232" customWidth="1"/>
    <col min="11788" max="11788" width="75.42578125" style="232" customWidth="1"/>
    <col min="11789" max="11789" width="45.28515625" style="232" customWidth="1"/>
    <col min="11790" max="12032" width="9.140625" style="232"/>
    <col min="12033" max="12033" width="4.42578125" style="232" customWidth="1"/>
    <col min="12034" max="12034" width="11.5703125" style="232" customWidth="1"/>
    <col min="12035" max="12035" width="40.42578125" style="232" customWidth="1"/>
    <col min="12036" max="12036" width="5.5703125" style="232" customWidth="1"/>
    <col min="12037" max="12037" width="8.5703125" style="232" customWidth="1"/>
    <col min="12038" max="12038" width="9.85546875" style="232" customWidth="1"/>
    <col min="12039" max="12039" width="13.85546875" style="232" customWidth="1"/>
    <col min="12040" max="12040" width="11.7109375" style="232" customWidth="1"/>
    <col min="12041" max="12041" width="11.5703125" style="232" customWidth="1"/>
    <col min="12042" max="12042" width="11" style="232" customWidth="1"/>
    <col min="12043" max="12043" width="10.42578125" style="232" customWidth="1"/>
    <col min="12044" max="12044" width="75.42578125" style="232" customWidth="1"/>
    <col min="12045" max="12045" width="45.28515625" style="232" customWidth="1"/>
    <col min="12046" max="12288" width="9.140625" style="232"/>
    <col min="12289" max="12289" width="4.42578125" style="232" customWidth="1"/>
    <col min="12290" max="12290" width="11.5703125" style="232" customWidth="1"/>
    <col min="12291" max="12291" width="40.42578125" style="232" customWidth="1"/>
    <col min="12292" max="12292" width="5.5703125" style="232" customWidth="1"/>
    <col min="12293" max="12293" width="8.5703125" style="232" customWidth="1"/>
    <col min="12294" max="12294" width="9.85546875" style="232" customWidth="1"/>
    <col min="12295" max="12295" width="13.85546875" style="232" customWidth="1"/>
    <col min="12296" max="12296" width="11.7109375" style="232" customWidth="1"/>
    <col min="12297" max="12297" width="11.5703125" style="232" customWidth="1"/>
    <col min="12298" max="12298" width="11" style="232" customWidth="1"/>
    <col min="12299" max="12299" width="10.42578125" style="232" customWidth="1"/>
    <col min="12300" max="12300" width="75.42578125" style="232" customWidth="1"/>
    <col min="12301" max="12301" width="45.28515625" style="232" customWidth="1"/>
    <col min="12302" max="12544" width="9.140625" style="232"/>
    <col min="12545" max="12545" width="4.42578125" style="232" customWidth="1"/>
    <col min="12546" max="12546" width="11.5703125" style="232" customWidth="1"/>
    <col min="12547" max="12547" width="40.42578125" style="232" customWidth="1"/>
    <col min="12548" max="12548" width="5.5703125" style="232" customWidth="1"/>
    <col min="12549" max="12549" width="8.5703125" style="232" customWidth="1"/>
    <col min="12550" max="12550" width="9.85546875" style="232" customWidth="1"/>
    <col min="12551" max="12551" width="13.85546875" style="232" customWidth="1"/>
    <col min="12552" max="12552" width="11.7109375" style="232" customWidth="1"/>
    <col min="12553" max="12553" width="11.5703125" style="232" customWidth="1"/>
    <col min="12554" max="12554" width="11" style="232" customWidth="1"/>
    <col min="12555" max="12555" width="10.42578125" style="232" customWidth="1"/>
    <col min="12556" max="12556" width="75.42578125" style="232" customWidth="1"/>
    <col min="12557" max="12557" width="45.28515625" style="232" customWidth="1"/>
    <col min="12558" max="12800" width="9.140625" style="232"/>
    <col min="12801" max="12801" width="4.42578125" style="232" customWidth="1"/>
    <col min="12802" max="12802" width="11.5703125" style="232" customWidth="1"/>
    <col min="12803" max="12803" width="40.42578125" style="232" customWidth="1"/>
    <col min="12804" max="12804" width="5.5703125" style="232" customWidth="1"/>
    <col min="12805" max="12805" width="8.5703125" style="232" customWidth="1"/>
    <col min="12806" max="12806" width="9.85546875" style="232" customWidth="1"/>
    <col min="12807" max="12807" width="13.85546875" style="232" customWidth="1"/>
    <col min="12808" max="12808" width="11.7109375" style="232" customWidth="1"/>
    <col min="12809" max="12809" width="11.5703125" style="232" customWidth="1"/>
    <col min="12810" max="12810" width="11" style="232" customWidth="1"/>
    <col min="12811" max="12811" width="10.42578125" style="232" customWidth="1"/>
    <col min="12812" max="12812" width="75.42578125" style="232" customWidth="1"/>
    <col min="12813" max="12813" width="45.28515625" style="232" customWidth="1"/>
    <col min="12814" max="13056" width="9.140625" style="232"/>
    <col min="13057" max="13057" width="4.42578125" style="232" customWidth="1"/>
    <col min="13058" max="13058" width="11.5703125" style="232" customWidth="1"/>
    <col min="13059" max="13059" width="40.42578125" style="232" customWidth="1"/>
    <col min="13060" max="13060" width="5.5703125" style="232" customWidth="1"/>
    <col min="13061" max="13061" width="8.5703125" style="232" customWidth="1"/>
    <col min="13062" max="13062" width="9.85546875" style="232" customWidth="1"/>
    <col min="13063" max="13063" width="13.85546875" style="232" customWidth="1"/>
    <col min="13064" max="13064" width="11.7109375" style="232" customWidth="1"/>
    <col min="13065" max="13065" width="11.5703125" style="232" customWidth="1"/>
    <col min="13066" max="13066" width="11" style="232" customWidth="1"/>
    <col min="13067" max="13067" width="10.42578125" style="232" customWidth="1"/>
    <col min="13068" max="13068" width="75.42578125" style="232" customWidth="1"/>
    <col min="13069" max="13069" width="45.28515625" style="232" customWidth="1"/>
    <col min="13070" max="13312" width="9.140625" style="232"/>
    <col min="13313" max="13313" width="4.42578125" style="232" customWidth="1"/>
    <col min="13314" max="13314" width="11.5703125" style="232" customWidth="1"/>
    <col min="13315" max="13315" width="40.42578125" style="232" customWidth="1"/>
    <col min="13316" max="13316" width="5.5703125" style="232" customWidth="1"/>
    <col min="13317" max="13317" width="8.5703125" style="232" customWidth="1"/>
    <col min="13318" max="13318" width="9.85546875" style="232" customWidth="1"/>
    <col min="13319" max="13319" width="13.85546875" style="232" customWidth="1"/>
    <col min="13320" max="13320" width="11.7109375" style="232" customWidth="1"/>
    <col min="13321" max="13321" width="11.5703125" style="232" customWidth="1"/>
    <col min="13322" max="13322" width="11" style="232" customWidth="1"/>
    <col min="13323" max="13323" width="10.42578125" style="232" customWidth="1"/>
    <col min="13324" max="13324" width="75.42578125" style="232" customWidth="1"/>
    <col min="13325" max="13325" width="45.28515625" style="232" customWidth="1"/>
    <col min="13326" max="13568" width="9.140625" style="232"/>
    <col min="13569" max="13569" width="4.42578125" style="232" customWidth="1"/>
    <col min="13570" max="13570" width="11.5703125" style="232" customWidth="1"/>
    <col min="13571" max="13571" width="40.42578125" style="232" customWidth="1"/>
    <col min="13572" max="13572" width="5.5703125" style="232" customWidth="1"/>
    <col min="13573" max="13573" width="8.5703125" style="232" customWidth="1"/>
    <col min="13574" max="13574" width="9.85546875" style="232" customWidth="1"/>
    <col min="13575" max="13575" width="13.85546875" style="232" customWidth="1"/>
    <col min="13576" max="13576" width="11.7109375" style="232" customWidth="1"/>
    <col min="13577" max="13577" width="11.5703125" style="232" customWidth="1"/>
    <col min="13578" max="13578" width="11" style="232" customWidth="1"/>
    <col min="13579" max="13579" width="10.42578125" style="232" customWidth="1"/>
    <col min="13580" max="13580" width="75.42578125" style="232" customWidth="1"/>
    <col min="13581" max="13581" width="45.28515625" style="232" customWidth="1"/>
    <col min="13582" max="13824" width="9.140625" style="232"/>
    <col min="13825" max="13825" width="4.42578125" style="232" customWidth="1"/>
    <col min="13826" max="13826" width="11.5703125" style="232" customWidth="1"/>
    <col min="13827" max="13827" width="40.42578125" style="232" customWidth="1"/>
    <col min="13828" max="13828" width="5.5703125" style="232" customWidth="1"/>
    <col min="13829" max="13829" width="8.5703125" style="232" customWidth="1"/>
    <col min="13830" max="13830" width="9.85546875" style="232" customWidth="1"/>
    <col min="13831" max="13831" width="13.85546875" style="232" customWidth="1"/>
    <col min="13832" max="13832" width="11.7109375" style="232" customWidth="1"/>
    <col min="13833" max="13833" width="11.5703125" style="232" customWidth="1"/>
    <col min="13834" max="13834" width="11" style="232" customWidth="1"/>
    <col min="13835" max="13835" width="10.42578125" style="232" customWidth="1"/>
    <col min="13836" max="13836" width="75.42578125" style="232" customWidth="1"/>
    <col min="13837" max="13837" width="45.28515625" style="232" customWidth="1"/>
    <col min="13838" max="14080" width="9.140625" style="232"/>
    <col min="14081" max="14081" width="4.42578125" style="232" customWidth="1"/>
    <col min="14082" max="14082" width="11.5703125" style="232" customWidth="1"/>
    <col min="14083" max="14083" width="40.42578125" style="232" customWidth="1"/>
    <col min="14084" max="14084" width="5.5703125" style="232" customWidth="1"/>
    <col min="14085" max="14085" width="8.5703125" style="232" customWidth="1"/>
    <col min="14086" max="14086" width="9.85546875" style="232" customWidth="1"/>
    <col min="14087" max="14087" width="13.85546875" style="232" customWidth="1"/>
    <col min="14088" max="14088" width="11.7109375" style="232" customWidth="1"/>
    <col min="14089" max="14089" width="11.5703125" style="232" customWidth="1"/>
    <col min="14090" max="14090" width="11" style="232" customWidth="1"/>
    <col min="14091" max="14091" width="10.42578125" style="232" customWidth="1"/>
    <col min="14092" max="14092" width="75.42578125" style="232" customWidth="1"/>
    <col min="14093" max="14093" width="45.28515625" style="232" customWidth="1"/>
    <col min="14094" max="14336" width="9.140625" style="232"/>
    <col min="14337" max="14337" width="4.42578125" style="232" customWidth="1"/>
    <col min="14338" max="14338" width="11.5703125" style="232" customWidth="1"/>
    <col min="14339" max="14339" width="40.42578125" style="232" customWidth="1"/>
    <col min="14340" max="14340" width="5.5703125" style="232" customWidth="1"/>
    <col min="14341" max="14341" width="8.5703125" style="232" customWidth="1"/>
    <col min="14342" max="14342" width="9.85546875" style="232" customWidth="1"/>
    <col min="14343" max="14343" width="13.85546875" style="232" customWidth="1"/>
    <col min="14344" max="14344" width="11.7109375" style="232" customWidth="1"/>
    <col min="14345" max="14345" width="11.5703125" style="232" customWidth="1"/>
    <col min="14346" max="14346" width="11" style="232" customWidth="1"/>
    <col min="14347" max="14347" width="10.42578125" style="232" customWidth="1"/>
    <col min="14348" max="14348" width="75.42578125" style="232" customWidth="1"/>
    <col min="14349" max="14349" width="45.28515625" style="232" customWidth="1"/>
    <col min="14350" max="14592" width="9.140625" style="232"/>
    <col min="14593" max="14593" width="4.42578125" style="232" customWidth="1"/>
    <col min="14594" max="14594" width="11.5703125" style="232" customWidth="1"/>
    <col min="14595" max="14595" width="40.42578125" style="232" customWidth="1"/>
    <col min="14596" max="14596" width="5.5703125" style="232" customWidth="1"/>
    <col min="14597" max="14597" width="8.5703125" style="232" customWidth="1"/>
    <col min="14598" max="14598" width="9.85546875" style="232" customWidth="1"/>
    <col min="14599" max="14599" width="13.85546875" style="232" customWidth="1"/>
    <col min="14600" max="14600" width="11.7109375" style="232" customWidth="1"/>
    <col min="14601" max="14601" width="11.5703125" style="232" customWidth="1"/>
    <col min="14602" max="14602" width="11" style="232" customWidth="1"/>
    <col min="14603" max="14603" width="10.42578125" style="232" customWidth="1"/>
    <col min="14604" max="14604" width="75.42578125" style="232" customWidth="1"/>
    <col min="14605" max="14605" width="45.28515625" style="232" customWidth="1"/>
    <col min="14606" max="14848" width="9.140625" style="232"/>
    <col min="14849" max="14849" width="4.42578125" style="232" customWidth="1"/>
    <col min="14850" max="14850" width="11.5703125" style="232" customWidth="1"/>
    <col min="14851" max="14851" width="40.42578125" style="232" customWidth="1"/>
    <col min="14852" max="14852" width="5.5703125" style="232" customWidth="1"/>
    <col min="14853" max="14853" width="8.5703125" style="232" customWidth="1"/>
    <col min="14854" max="14854" width="9.85546875" style="232" customWidth="1"/>
    <col min="14855" max="14855" width="13.85546875" style="232" customWidth="1"/>
    <col min="14856" max="14856" width="11.7109375" style="232" customWidth="1"/>
    <col min="14857" max="14857" width="11.5703125" style="232" customWidth="1"/>
    <col min="14858" max="14858" width="11" style="232" customWidth="1"/>
    <col min="14859" max="14859" width="10.42578125" style="232" customWidth="1"/>
    <col min="14860" max="14860" width="75.42578125" style="232" customWidth="1"/>
    <col min="14861" max="14861" width="45.28515625" style="232" customWidth="1"/>
    <col min="14862" max="15104" width="9.140625" style="232"/>
    <col min="15105" max="15105" width="4.42578125" style="232" customWidth="1"/>
    <col min="15106" max="15106" width="11.5703125" style="232" customWidth="1"/>
    <col min="15107" max="15107" width="40.42578125" style="232" customWidth="1"/>
    <col min="15108" max="15108" width="5.5703125" style="232" customWidth="1"/>
    <col min="15109" max="15109" width="8.5703125" style="232" customWidth="1"/>
    <col min="15110" max="15110" width="9.85546875" style="232" customWidth="1"/>
    <col min="15111" max="15111" width="13.85546875" style="232" customWidth="1"/>
    <col min="15112" max="15112" width="11.7109375" style="232" customWidth="1"/>
    <col min="15113" max="15113" width="11.5703125" style="232" customWidth="1"/>
    <col min="15114" max="15114" width="11" style="232" customWidth="1"/>
    <col min="15115" max="15115" width="10.42578125" style="232" customWidth="1"/>
    <col min="15116" max="15116" width="75.42578125" style="232" customWidth="1"/>
    <col min="15117" max="15117" width="45.28515625" style="232" customWidth="1"/>
    <col min="15118" max="15360" width="9.140625" style="232"/>
    <col min="15361" max="15361" width="4.42578125" style="232" customWidth="1"/>
    <col min="15362" max="15362" width="11.5703125" style="232" customWidth="1"/>
    <col min="15363" max="15363" width="40.42578125" style="232" customWidth="1"/>
    <col min="15364" max="15364" width="5.5703125" style="232" customWidth="1"/>
    <col min="15365" max="15365" width="8.5703125" style="232" customWidth="1"/>
    <col min="15366" max="15366" width="9.85546875" style="232" customWidth="1"/>
    <col min="15367" max="15367" width="13.85546875" style="232" customWidth="1"/>
    <col min="15368" max="15368" width="11.7109375" style="232" customWidth="1"/>
    <col min="15369" max="15369" width="11.5703125" style="232" customWidth="1"/>
    <col min="15370" max="15370" width="11" style="232" customWidth="1"/>
    <col min="15371" max="15371" width="10.42578125" style="232" customWidth="1"/>
    <col min="15372" max="15372" width="75.42578125" style="232" customWidth="1"/>
    <col min="15373" max="15373" width="45.28515625" style="232" customWidth="1"/>
    <col min="15374" max="15616" width="9.140625" style="232"/>
    <col min="15617" max="15617" width="4.42578125" style="232" customWidth="1"/>
    <col min="15618" max="15618" width="11.5703125" style="232" customWidth="1"/>
    <col min="15619" max="15619" width="40.42578125" style="232" customWidth="1"/>
    <col min="15620" max="15620" width="5.5703125" style="232" customWidth="1"/>
    <col min="15621" max="15621" width="8.5703125" style="232" customWidth="1"/>
    <col min="15622" max="15622" width="9.85546875" style="232" customWidth="1"/>
    <col min="15623" max="15623" width="13.85546875" style="232" customWidth="1"/>
    <col min="15624" max="15624" width="11.7109375" style="232" customWidth="1"/>
    <col min="15625" max="15625" width="11.5703125" style="232" customWidth="1"/>
    <col min="15626" max="15626" width="11" style="232" customWidth="1"/>
    <col min="15627" max="15627" width="10.42578125" style="232" customWidth="1"/>
    <col min="15628" max="15628" width="75.42578125" style="232" customWidth="1"/>
    <col min="15629" max="15629" width="45.28515625" style="232" customWidth="1"/>
    <col min="15630" max="15872" width="9.140625" style="232"/>
    <col min="15873" max="15873" width="4.42578125" style="232" customWidth="1"/>
    <col min="15874" max="15874" width="11.5703125" style="232" customWidth="1"/>
    <col min="15875" max="15875" width="40.42578125" style="232" customWidth="1"/>
    <col min="15876" max="15876" width="5.5703125" style="232" customWidth="1"/>
    <col min="15877" max="15877" width="8.5703125" style="232" customWidth="1"/>
    <col min="15878" max="15878" width="9.85546875" style="232" customWidth="1"/>
    <col min="15879" max="15879" width="13.85546875" style="232" customWidth="1"/>
    <col min="15880" max="15880" width="11.7109375" style="232" customWidth="1"/>
    <col min="15881" max="15881" width="11.5703125" style="232" customWidth="1"/>
    <col min="15882" max="15882" width="11" style="232" customWidth="1"/>
    <col min="15883" max="15883" width="10.42578125" style="232" customWidth="1"/>
    <col min="15884" max="15884" width="75.42578125" style="232" customWidth="1"/>
    <col min="15885" max="15885" width="45.28515625" style="232" customWidth="1"/>
    <col min="15886" max="16128" width="9.140625" style="232"/>
    <col min="16129" max="16129" width="4.42578125" style="232" customWidth="1"/>
    <col min="16130" max="16130" width="11.5703125" style="232" customWidth="1"/>
    <col min="16131" max="16131" width="40.42578125" style="232" customWidth="1"/>
    <col min="16132" max="16132" width="5.5703125" style="232" customWidth="1"/>
    <col min="16133" max="16133" width="8.5703125" style="232" customWidth="1"/>
    <col min="16134" max="16134" width="9.85546875" style="232" customWidth="1"/>
    <col min="16135" max="16135" width="13.85546875" style="232" customWidth="1"/>
    <col min="16136" max="16136" width="11.7109375" style="232" customWidth="1"/>
    <col min="16137" max="16137" width="11.5703125" style="232" customWidth="1"/>
    <col min="16138" max="16138" width="11" style="232" customWidth="1"/>
    <col min="16139" max="16139" width="10.42578125" style="232" customWidth="1"/>
    <col min="16140" max="16140" width="75.42578125" style="232" customWidth="1"/>
    <col min="16141" max="16141" width="45.28515625" style="232" customWidth="1"/>
    <col min="16142" max="16384" width="9.140625" style="232"/>
  </cols>
  <sheetData>
    <row r="1" spans="1:80" ht="15.75" x14ac:dyDescent="0.25">
      <c r="A1" s="327" t="s">
        <v>102</v>
      </c>
      <c r="B1" s="327"/>
      <c r="C1" s="327"/>
      <c r="D1" s="327"/>
      <c r="E1" s="327"/>
      <c r="F1" s="327"/>
      <c r="G1" s="327"/>
    </row>
    <row r="2" spans="1:80" ht="14.25" customHeight="1" thickBot="1" x14ac:dyDescent="0.25">
      <c r="B2" s="233"/>
      <c r="C2" s="234"/>
      <c r="D2" s="234"/>
      <c r="E2" s="235"/>
      <c r="F2" s="234"/>
      <c r="G2" s="234"/>
    </row>
    <row r="3" spans="1:80" ht="13.5" thickTop="1" x14ac:dyDescent="0.2">
      <c r="A3" s="316" t="s">
        <v>2</v>
      </c>
      <c r="B3" s="317"/>
      <c r="C3" s="186" t="s">
        <v>105</v>
      </c>
      <c r="D3" s="236"/>
      <c r="E3" s="237" t="s">
        <v>85</v>
      </c>
      <c r="F3" s="238" t="str">
        <f>'04 04 Rek'!H1</f>
        <v>04</v>
      </c>
      <c r="G3" s="239"/>
    </row>
    <row r="4" spans="1:80" ht="13.5" thickBot="1" x14ac:dyDescent="0.25">
      <c r="A4" s="328" t="s">
        <v>76</v>
      </c>
      <c r="B4" s="319"/>
      <c r="C4" s="192" t="s">
        <v>608</v>
      </c>
      <c r="D4" s="240"/>
      <c r="E4" s="329" t="str">
        <f>'04 04 Rek'!G2</f>
        <v>Elektroinstalace</v>
      </c>
      <c r="F4" s="330"/>
      <c r="G4" s="331"/>
    </row>
    <row r="5" spans="1:80" ht="13.5" thickTop="1" x14ac:dyDescent="0.2">
      <c r="A5" s="241"/>
      <c r="G5" s="243"/>
    </row>
    <row r="6" spans="1:80" ht="27" customHeight="1" x14ac:dyDescent="0.2">
      <c r="A6" s="244" t="s">
        <v>86</v>
      </c>
      <c r="B6" s="245" t="s">
        <v>87</v>
      </c>
      <c r="C6" s="245" t="s">
        <v>88</v>
      </c>
      <c r="D6" s="245" t="s">
        <v>89</v>
      </c>
      <c r="E6" s="246" t="s">
        <v>90</v>
      </c>
      <c r="F6" s="245" t="s">
        <v>91</v>
      </c>
      <c r="G6" s="247" t="s">
        <v>92</v>
      </c>
      <c r="H6" s="248" t="s">
        <v>93</v>
      </c>
      <c r="I6" s="248" t="s">
        <v>94</v>
      </c>
      <c r="J6" s="248" t="s">
        <v>95</v>
      </c>
      <c r="K6" s="248" t="s">
        <v>96</v>
      </c>
    </row>
    <row r="7" spans="1:80" x14ac:dyDescent="0.2">
      <c r="A7" s="249" t="s">
        <v>97</v>
      </c>
      <c r="B7" s="250" t="s">
        <v>609</v>
      </c>
      <c r="C7" s="251" t="s">
        <v>610</v>
      </c>
      <c r="D7" s="252"/>
      <c r="E7" s="253"/>
      <c r="F7" s="253"/>
      <c r="G7" s="254"/>
      <c r="H7" s="255"/>
      <c r="I7" s="256"/>
      <c r="J7" s="257"/>
      <c r="K7" s="258"/>
      <c r="O7" s="259">
        <v>1</v>
      </c>
    </row>
    <row r="8" spans="1:80" ht="22.5" x14ac:dyDescent="0.2">
      <c r="A8" s="260">
        <v>1</v>
      </c>
      <c r="B8" s="261" t="s">
        <v>612</v>
      </c>
      <c r="C8" s="262" t="s">
        <v>613</v>
      </c>
      <c r="D8" s="263" t="s">
        <v>237</v>
      </c>
      <c r="E8" s="264">
        <v>12</v>
      </c>
      <c r="F8" s="264">
        <v>0</v>
      </c>
      <c r="G8" s="265">
        <f>E8*F8</f>
        <v>0</v>
      </c>
      <c r="H8" s="266">
        <v>0</v>
      </c>
      <c r="I8" s="267">
        <f>E8*H8</f>
        <v>0</v>
      </c>
      <c r="J8" s="266"/>
      <c r="K8" s="267">
        <f>E8*J8</f>
        <v>0</v>
      </c>
      <c r="O8" s="259">
        <v>2</v>
      </c>
      <c r="AA8" s="232">
        <v>10</v>
      </c>
      <c r="AB8" s="232">
        <v>0</v>
      </c>
      <c r="AC8" s="232">
        <v>8</v>
      </c>
      <c r="AZ8" s="232">
        <v>5</v>
      </c>
      <c r="BA8" s="232">
        <f>IF(AZ8=1,G8,0)</f>
        <v>0</v>
      </c>
      <c r="BB8" s="232">
        <f>IF(AZ8=2,G8,0)</f>
        <v>0</v>
      </c>
      <c r="BC8" s="232">
        <f>IF(AZ8=3,G8,0)</f>
        <v>0</v>
      </c>
      <c r="BD8" s="232">
        <f>IF(AZ8=4,G8,0)</f>
        <v>0</v>
      </c>
      <c r="BE8" s="232">
        <f>IF(AZ8=5,G8,0)</f>
        <v>0</v>
      </c>
      <c r="CA8" s="259">
        <v>10</v>
      </c>
      <c r="CB8" s="259">
        <v>0</v>
      </c>
    </row>
    <row r="9" spans="1:80" ht="22.5" x14ac:dyDescent="0.2">
      <c r="A9" s="260">
        <v>2</v>
      </c>
      <c r="B9" s="261" t="s">
        <v>614</v>
      </c>
      <c r="C9" s="262" t="s">
        <v>615</v>
      </c>
      <c r="D9" s="263" t="s">
        <v>616</v>
      </c>
      <c r="E9" s="264">
        <v>2</v>
      </c>
      <c r="F9" s="264">
        <v>0</v>
      </c>
      <c r="G9" s="265">
        <f>E9*F9</f>
        <v>0</v>
      </c>
      <c r="H9" s="266">
        <v>0</v>
      </c>
      <c r="I9" s="267">
        <f>E9*H9</f>
        <v>0</v>
      </c>
      <c r="J9" s="266"/>
      <c r="K9" s="267">
        <f>E9*J9</f>
        <v>0</v>
      </c>
      <c r="O9" s="259">
        <v>2</v>
      </c>
      <c r="AA9" s="232">
        <v>10</v>
      </c>
      <c r="AB9" s="232">
        <v>8</v>
      </c>
      <c r="AC9" s="232">
        <v>8</v>
      </c>
      <c r="AZ9" s="232">
        <v>5</v>
      </c>
      <c r="BA9" s="232">
        <f>IF(AZ9=1,G9,0)</f>
        <v>0</v>
      </c>
      <c r="BB9" s="232">
        <f>IF(AZ9=2,G9,0)</f>
        <v>0</v>
      </c>
      <c r="BC9" s="232">
        <f>IF(AZ9=3,G9,0)</f>
        <v>0</v>
      </c>
      <c r="BD9" s="232">
        <f>IF(AZ9=4,G9,0)</f>
        <v>0</v>
      </c>
      <c r="BE9" s="232">
        <f>IF(AZ9=5,G9,0)</f>
        <v>0</v>
      </c>
      <c r="CA9" s="259">
        <v>10</v>
      </c>
      <c r="CB9" s="259">
        <v>8</v>
      </c>
    </row>
    <row r="10" spans="1:80" x14ac:dyDescent="0.2">
      <c r="A10" s="260">
        <v>3</v>
      </c>
      <c r="B10" s="261" t="s">
        <v>617</v>
      </c>
      <c r="C10" s="262" t="s">
        <v>618</v>
      </c>
      <c r="D10" s="263" t="s">
        <v>616</v>
      </c>
      <c r="E10" s="264">
        <v>8</v>
      </c>
      <c r="F10" s="264">
        <v>0</v>
      </c>
      <c r="G10" s="265">
        <f>E10*F10</f>
        <v>0</v>
      </c>
      <c r="H10" s="266">
        <v>0</v>
      </c>
      <c r="I10" s="267">
        <f>E10*H10</f>
        <v>0</v>
      </c>
      <c r="J10" s="266"/>
      <c r="K10" s="267">
        <f>E10*J10</f>
        <v>0</v>
      </c>
      <c r="O10" s="259">
        <v>2</v>
      </c>
      <c r="AA10" s="232">
        <v>10</v>
      </c>
      <c r="AB10" s="232">
        <v>8</v>
      </c>
      <c r="AC10" s="232">
        <v>8</v>
      </c>
      <c r="AZ10" s="232">
        <v>5</v>
      </c>
      <c r="BA10" s="232">
        <f>IF(AZ10=1,G10,0)</f>
        <v>0</v>
      </c>
      <c r="BB10" s="232">
        <f>IF(AZ10=2,G10,0)</f>
        <v>0</v>
      </c>
      <c r="BC10" s="232">
        <f>IF(AZ10=3,G10,0)</f>
        <v>0</v>
      </c>
      <c r="BD10" s="232">
        <f>IF(AZ10=4,G10,0)</f>
        <v>0</v>
      </c>
      <c r="BE10" s="232">
        <f>IF(AZ10=5,G10,0)</f>
        <v>0</v>
      </c>
      <c r="CA10" s="259">
        <v>10</v>
      </c>
      <c r="CB10" s="259">
        <v>8</v>
      </c>
    </row>
    <row r="11" spans="1:80" ht="22.5" x14ac:dyDescent="0.2">
      <c r="A11" s="260">
        <v>4</v>
      </c>
      <c r="B11" s="261" t="s">
        <v>619</v>
      </c>
      <c r="C11" s="262" t="s">
        <v>620</v>
      </c>
      <c r="D11" s="263" t="s">
        <v>616</v>
      </c>
      <c r="E11" s="264">
        <v>2</v>
      </c>
      <c r="F11" s="264">
        <v>0</v>
      </c>
      <c r="G11" s="265">
        <f>E11*F11</f>
        <v>0</v>
      </c>
      <c r="H11" s="266">
        <v>0</v>
      </c>
      <c r="I11" s="267">
        <f>E11*H11</f>
        <v>0</v>
      </c>
      <c r="J11" s="266"/>
      <c r="K11" s="267">
        <f>E11*J11</f>
        <v>0</v>
      </c>
      <c r="O11" s="259">
        <v>2</v>
      </c>
      <c r="AA11" s="232">
        <v>10</v>
      </c>
      <c r="AB11" s="232">
        <v>8</v>
      </c>
      <c r="AC11" s="232">
        <v>8</v>
      </c>
      <c r="AZ11" s="232">
        <v>5</v>
      </c>
      <c r="BA11" s="232">
        <f>IF(AZ11=1,G11,0)</f>
        <v>0</v>
      </c>
      <c r="BB11" s="232">
        <f>IF(AZ11=2,G11,0)</f>
        <v>0</v>
      </c>
      <c r="BC11" s="232">
        <f>IF(AZ11=3,G11,0)</f>
        <v>0</v>
      </c>
      <c r="BD11" s="232">
        <f>IF(AZ11=4,G11,0)</f>
        <v>0</v>
      </c>
      <c r="BE11" s="232">
        <f>IF(AZ11=5,G11,0)</f>
        <v>0</v>
      </c>
      <c r="CA11" s="259">
        <v>10</v>
      </c>
      <c r="CB11" s="259">
        <v>8</v>
      </c>
    </row>
    <row r="12" spans="1:80" x14ac:dyDescent="0.2">
      <c r="A12" s="277"/>
      <c r="B12" s="278" t="s">
        <v>100</v>
      </c>
      <c r="C12" s="279" t="s">
        <v>611</v>
      </c>
      <c r="D12" s="280"/>
      <c r="E12" s="281"/>
      <c r="F12" s="282"/>
      <c r="G12" s="283">
        <f>SUM(G7:G11)</f>
        <v>0</v>
      </c>
      <c r="H12" s="284"/>
      <c r="I12" s="285">
        <f>SUM(I7:I11)</f>
        <v>0</v>
      </c>
      <c r="J12" s="284"/>
      <c r="K12" s="285">
        <f>SUM(K7:K11)</f>
        <v>0</v>
      </c>
      <c r="O12" s="259">
        <v>4</v>
      </c>
      <c r="BA12" s="286">
        <f>SUM(BA7:BA11)</f>
        <v>0</v>
      </c>
      <c r="BB12" s="286">
        <f>SUM(BB7:BB11)</f>
        <v>0</v>
      </c>
      <c r="BC12" s="286">
        <f>SUM(BC7:BC11)</f>
        <v>0</v>
      </c>
      <c r="BD12" s="286">
        <f>SUM(BD7:BD11)</f>
        <v>0</v>
      </c>
      <c r="BE12" s="286">
        <f>SUM(BE7:BE11)</f>
        <v>0</v>
      </c>
    </row>
    <row r="13" spans="1:80" x14ac:dyDescent="0.2">
      <c r="A13" s="249" t="s">
        <v>97</v>
      </c>
      <c r="B13" s="250" t="s">
        <v>621</v>
      </c>
      <c r="C13" s="251" t="s">
        <v>99</v>
      </c>
      <c r="D13" s="252"/>
      <c r="E13" s="253"/>
      <c r="F13" s="253"/>
      <c r="G13" s="254"/>
      <c r="H13" s="255"/>
      <c r="I13" s="256"/>
      <c r="J13" s="257"/>
      <c r="K13" s="258"/>
      <c r="O13" s="259">
        <v>1</v>
      </c>
    </row>
    <row r="14" spans="1:80" x14ac:dyDescent="0.2">
      <c r="A14" s="260">
        <v>5</v>
      </c>
      <c r="B14" s="261" t="s">
        <v>623</v>
      </c>
      <c r="C14" s="262" t="s">
        <v>624</v>
      </c>
      <c r="D14" s="263" t="s">
        <v>625</v>
      </c>
      <c r="E14" s="264">
        <v>60</v>
      </c>
      <c r="F14" s="264">
        <v>0</v>
      </c>
      <c r="G14" s="265">
        <f t="shared" ref="G14:G26" si="0">E14*F14</f>
        <v>0</v>
      </c>
      <c r="H14" s="266">
        <v>0</v>
      </c>
      <c r="I14" s="267">
        <f t="shared" ref="I14:I26" si="1">E14*H14</f>
        <v>0</v>
      </c>
      <c r="J14" s="266">
        <v>0</v>
      </c>
      <c r="K14" s="267">
        <f t="shared" ref="K14:K26" si="2">E14*J14</f>
        <v>0</v>
      </c>
      <c r="O14" s="259">
        <v>2</v>
      </c>
      <c r="AA14" s="232">
        <v>1</v>
      </c>
      <c r="AB14" s="232">
        <v>9</v>
      </c>
      <c r="AC14" s="232">
        <v>9</v>
      </c>
      <c r="AZ14" s="232">
        <v>4</v>
      </c>
      <c r="BA14" s="232">
        <f t="shared" ref="BA14:BA26" si="3">IF(AZ14=1,G14,0)</f>
        <v>0</v>
      </c>
      <c r="BB14" s="232">
        <f t="shared" ref="BB14:BB26" si="4">IF(AZ14=2,G14,0)</f>
        <v>0</v>
      </c>
      <c r="BC14" s="232">
        <f t="shared" ref="BC14:BC26" si="5">IF(AZ14=3,G14,0)</f>
        <v>0</v>
      </c>
      <c r="BD14" s="232">
        <f t="shared" ref="BD14:BD26" si="6">IF(AZ14=4,G14,0)</f>
        <v>0</v>
      </c>
      <c r="BE14" s="232">
        <f t="shared" ref="BE14:BE26" si="7">IF(AZ14=5,G14,0)</f>
        <v>0</v>
      </c>
      <c r="CA14" s="259">
        <v>1</v>
      </c>
      <c r="CB14" s="259">
        <v>9</v>
      </c>
    </row>
    <row r="15" spans="1:80" x14ac:dyDescent="0.2">
      <c r="A15" s="260">
        <v>6</v>
      </c>
      <c r="B15" s="261" t="s">
        <v>626</v>
      </c>
      <c r="C15" s="262" t="s">
        <v>627</v>
      </c>
      <c r="D15" s="263" t="s">
        <v>628</v>
      </c>
      <c r="E15" s="264">
        <v>10</v>
      </c>
      <c r="F15" s="264">
        <v>0</v>
      </c>
      <c r="G15" s="265">
        <f t="shared" si="0"/>
        <v>0</v>
      </c>
      <c r="H15" s="266">
        <v>0</v>
      </c>
      <c r="I15" s="267">
        <f t="shared" si="1"/>
        <v>0</v>
      </c>
      <c r="J15" s="266">
        <v>0</v>
      </c>
      <c r="K15" s="267">
        <f t="shared" si="2"/>
        <v>0</v>
      </c>
      <c r="O15" s="259">
        <v>2</v>
      </c>
      <c r="AA15" s="232">
        <v>1</v>
      </c>
      <c r="AB15" s="232">
        <v>9</v>
      </c>
      <c r="AC15" s="232">
        <v>9</v>
      </c>
      <c r="AZ15" s="232">
        <v>4</v>
      </c>
      <c r="BA15" s="232">
        <f t="shared" si="3"/>
        <v>0</v>
      </c>
      <c r="BB15" s="232">
        <f t="shared" si="4"/>
        <v>0</v>
      </c>
      <c r="BC15" s="232">
        <f t="shared" si="5"/>
        <v>0</v>
      </c>
      <c r="BD15" s="232">
        <f t="shared" si="6"/>
        <v>0</v>
      </c>
      <c r="BE15" s="232">
        <f t="shared" si="7"/>
        <v>0</v>
      </c>
      <c r="CA15" s="259">
        <v>1</v>
      </c>
      <c r="CB15" s="259">
        <v>9</v>
      </c>
    </row>
    <row r="16" spans="1:80" x14ac:dyDescent="0.2">
      <c r="A16" s="260">
        <v>7</v>
      </c>
      <c r="B16" s="261" t="s">
        <v>629</v>
      </c>
      <c r="C16" s="262" t="s">
        <v>630</v>
      </c>
      <c r="D16" s="263" t="s">
        <v>628</v>
      </c>
      <c r="E16" s="264">
        <v>2</v>
      </c>
      <c r="F16" s="264">
        <v>0</v>
      </c>
      <c r="G16" s="265">
        <f t="shared" si="0"/>
        <v>0</v>
      </c>
      <c r="H16" s="266">
        <v>0</v>
      </c>
      <c r="I16" s="267">
        <f t="shared" si="1"/>
        <v>0</v>
      </c>
      <c r="J16" s="266">
        <v>0</v>
      </c>
      <c r="K16" s="267">
        <f t="shared" si="2"/>
        <v>0</v>
      </c>
      <c r="O16" s="259">
        <v>2</v>
      </c>
      <c r="AA16" s="232">
        <v>1</v>
      </c>
      <c r="AB16" s="232">
        <v>9</v>
      </c>
      <c r="AC16" s="232">
        <v>9</v>
      </c>
      <c r="AZ16" s="232">
        <v>4</v>
      </c>
      <c r="BA16" s="232">
        <f t="shared" si="3"/>
        <v>0</v>
      </c>
      <c r="BB16" s="232">
        <f t="shared" si="4"/>
        <v>0</v>
      </c>
      <c r="BC16" s="232">
        <f t="shared" si="5"/>
        <v>0</v>
      </c>
      <c r="BD16" s="232">
        <f t="shared" si="6"/>
        <v>0</v>
      </c>
      <c r="BE16" s="232">
        <f t="shared" si="7"/>
        <v>0</v>
      </c>
      <c r="CA16" s="259">
        <v>1</v>
      </c>
      <c r="CB16" s="259">
        <v>9</v>
      </c>
    </row>
    <row r="17" spans="1:80" x14ac:dyDescent="0.2">
      <c r="A17" s="260">
        <v>8</v>
      </c>
      <c r="B17" s="261" t="s">
        <v>631</v>
      </c>
      <c r="C17" s="262" t="s">
        <v>632</v>
      </c>
      <c r="D17" s="263" t="s">
        <v>628</v>
      </c>
      <c r="E17" s="264">
        <v>1</v>
      </c>
      <c r="F17" s="264">
        <v>0</v>
      </c>
      <c r="G17" s="265">
        <f t="shared" si="0"/>
        <v>0</v>
      </c>
      <c r="H17" s="266">
        <v>0</v>
      </c>
      <c r="I17" s="267">
        <f t="shared" si="1"/>
        <v>0</v>
      </c>
      <c r="J17" s="266">
        <v>0</v>
      </c>
      <c r="K17" s="267">
        <f t="shared" si="2"/>
        <v>0</v>
      </c>
      <c r="O17" s="259">
        <v>2</v>
      </c>
      <c r="AA17" s="232">
        <v>1</v>
      </c>
      <c r="AB17" s="232">
        <v>9</v>
      </c>
      <c r="AC17" s="232">
        <v>9</v>
      </c>
      <c r="AZ17" s="232">
        <v>4</v>
      </c>
      <c r="BA17" s="232">
        <f t="shared" si="3"/>
        <v>0</v>
      </c>
      <c r="BB17" s="232">
        <f t="shared" si="4"/>
        <v>0</v>
      </c>
      <c r="BC17" s="232">
        <f t="shared" si="5"/>
        <v>0</v>
      </c>
      <c r="BD17" s="232">
        <f t="shared" si="6"/>
        <v>0</v>
      </c>
      <c r="BE17" s="232">
        <f t="shared" si="7"/>
        <v>0</v>
      </c>
      <c r="CA17" s="259">
        <v>1</v>
      </c>
      <c r="CB17" s="259">
        <v>9</v>
      </c>
    </row>
    <row r="18" spans="1:80" x14ac:dyDescent="0.2">
      <c r="A18" s="260">
        <v>9</v>
      </c>
      <c r="B18" s="261" t="s">
        <v>633</v>
      </c>
      <c r="C18" s="262" t="s">
        <v>634</v>
      </c>
      <c r="D18" s="263" t="s">
        <v>625</v>
      </c>
      <c r="E18" s="264">
        <v>65</v>
      </c>
      <c r="F18" s="264">
        <v>0</v>
      </c>
      <c r="G18" s="265">
        <f t="shared" si="0"/>
        <v>0</v>
      </c>
      <c r="H18" s="266">
        <v>0</v>
      </c>
      <c r="I18" s="267">
        <f t="shared" si="1"/>
        <v>0</v>
      </c>
      <c r="J18" s="266">
        <v>0</v>
      </c>
      <c r="K18" s="267">
        <f t="shared" si="2"/>
        <v>0</v>
      </c>
      <c r="O18" s="259">
        <v>2</v>
      </c>
      <c r="AA18" s="232">
        <v>1</v>
      </c>
      <c r="AB18" s="232">
        <v>9</v>
      </c>
      <c r="AC18" s="232">
        <v>9</v>
      </c>
      <c r="AZ18" s="232">
        <v>4</v>
      </c>
      <c r="BA18" s="232">
        <f t="shared" si="3"/>
        <v>0</v>
      </c>
      <c r="BB18" s="232">
        <f t="shared" si="4"/>
        <v>0</v>
      </c>
      <c r="BC18" s="232">
        <f t="shared" si="5"/>
        <v>0</v>
      </c>
      <c r="BD18" s="232">
        <f t="shared" si="6"/>
        <v>0</v>
      </c>
      <c r="BE18" s="232">
        <f t="shared" si="7"/>
        <v>0</v>
      </c>
      <c r="CA18" s="259">
        <v>1</v>
      </c>
      <c r="CB18" s="259">
        <v>9</v>
      </c>
    </row>
    <row r="19" spans="1:80" x14ac:dyDescent="0.2">
      <c r="A19" s="260">
        <v>10</v>
      </c>
      <c r="B19" s="261" t="s">
        <v>635</v>
      </c>
      <c r="C19" s="262" t="s">
        <v>636</v>
      </c>
      <c r="D19" s="263" t="s">
        <v>628</v>
      </c>
      <c r="E19" s="264">
        <v>150</v>
      </c>
      <c r="F19" s="264">
        <v>0</v>
      </c>
      <c r="G19" s="265">
        <f t="shared" si="0"/>
        <v>0</v>
      </c>
      <c r="H19" s="266">
        <v>0</v>
      </c>
      <c r="I19" s="267">
        <f t="shared" si="1"/>
        <v>0</v>
      </c>
      <c r="J19" s="266">
        <v>0</v>
      </c>
      <c r="K19" s="267">
        <f t="shared" si="2"/>
        <v>0</v>
      </c>
      <c r="O19" s="259">
        <v>2</v>
      </c>
      <c r="AA19" s="232">
        <v>1</v>
      </c>
      <c r="AB19" s="232">
        <v>9</v>
      </c>
      <c r="AC19" s="232">
        <v>9</v>
      </c>
      <c r="AZ19" s="232">
        <v>4</v>
      </c>
      <c r="BA19" s="232">
        <f t="shared" si="3"/>
        <v>0</v>
      </c>
      <c r="BB19" s="232">
        <f t="shared" si="4"/>
        <v>0</v>
      </c>
      <c r="BC19" s="232">
        <f t="shared" si="5"/>
        <v>0</v>
      </c>
      <c r="BD19" s="232">
        <f t="shared" si="6"/>
        <v>0</v>
      </c>
      <c r="BE19" s="232">
        <f t="shared" si="7"/>
        <v>0</v>
      </c>
      <c r="CA19" s="259">
        <v>1</v>
      </c>
      <c r="CB19" s="259">
        <v>9</v>
      </c>
    </row>
    <row r="20" spans="1:80" x14ac:dyDescent="0.2">
      <c r="A20" s="260">
        <v>11</v>
      </c>
      <c r="B20" s="261" t="s">
        <v>637</v>
      </c>
      <c r="C20" s="262" t="s">
        <v>638</v>
      </c>
      <c r="D20" s="263" t="s">
        <v>625</v>
      </c>
      <c r="E20" s="264">
        <v>65</v>
      </c>
      <c r="F20" s="264">
        <v>0</v>
      </c>
      <c r="G20" s="265">
        <f t="shared" si="0"/>
        <v>0</v>
      </c>
      <c r="H20" s="266">
        <v>5.2999999999999998E-4</v>
      </c>
      <c r="I20" s="267">
        <f t="shared" si="1"/>
        <v>3.4450000000000001E-2</v>
      </c>
      <c r="J20" s="266"/>
      <c r="K20" s="267">
        <f t="shared" si="2"/>
        <v>0</v>
      </c>
      <c r="O20" s="259">
        <v>2</v>
      </c>
      <c r="AA20" s="232">
        <v>3</v>
      </c>
      <c r="AB20" s="232">
        <v>9</v>
      </c>
      <c r="AC20" s="232">
        <v>34111100</v>
      </c>
      <c r="AZ20" s="232">
        <v>3</v>
      </c>
      <c r="BA20" s="232">
        <f t="shared" si="3"/>
        <v>0</v>
      </c>
      <c r="BB20" s="232">
        <f t="shared" si="4"/>
        <v>0</v>
      </c>
      <c r="BC20" s="232">
        <f t="shared" si="5"/>
        <v>0</v>
      </c>
      <c r="BD20" s="232">
        <f t="shared" si="6"/>
        <v>0</v>
      </c>
      <c r="BE20" s="232">
        <f t="shared" si="7"/>
        <v>0</v>
      </c>
      <c r="CA20" s="259">
        <v>3</v>
      </c>
      <c r="CB20" s="259">
        <v>9</v>
      </c>
    </row>
    <row r="21" spans="1:80" x14ac:dyDescent="0.2">
      <c r="A21" s="260">
        <v>12</v>
      </c>
      <c r="B21" s="261" t="s">
        <v>639</v>
      </c>
      <c r="C21" s="262" t="s">
        <v>640</v>
      </c>
      <c r="D21" s="263" t="s">
        <v>625</v>
      </c>
      <c r="E21" s="264">
        <v>60</v>
      </c>
      <c r="F21" s="264">
        <v>0</v>
      </c>
      <c r="G21" s="265">
        <f t="shared" si="0"/>
        <v>0</v>
      </c>
      <c r="H21" s="266">
        <v>1E-4</v>
      </c>
      <c r="I21" s="267">
        <f t="shared" si="1"/>
        <v>6.0000000000000001E-3</v>
      </c>
      <c r="J21" s="266"/>
      <c r="K21" s="267">
        <f t="shared" si="2"/>
        <v>0</v>
      </c>
      <c r="O21" s="259">
        <v>2</v>
      </c>
      <c r="AA21" s="232">
        <v>3</v>
      </c>
      <c r="AB21" s="232">
        <v>9</v>
      </c>
      <c r="AC21" s="232">
        <v>34571813</v>
      </c>
      <c r="AZ21" s="232">
        <v>3</v>
      </c>
      <c r="BA21" s="232">
        <f t="shared" si="3"/>
        <v>0</v>
      </c>
      <c r="BB21" s="232">
        <f t="shared" si="4"/>
        <v>0</v>
      </c>
      <c r="BC21" s="232">
        <f t="shared" si="5"/>
        <v>0</v>
      </c>
      <c r="BD21" s="232">
        <f t="shared" si="6"/>
        <v>0</v>
      </c>
      <c r="BE21" s="232">
        <f t="shared" si="7"/>
        <v>0</v>
      </c>
      <c r="CA21" s="259">
        <v>3</v>
      </c>
      <c r="CB21" s="259">
        <v>9</v>
      </c>
    </row>
    <row r="22" spans="1:80" x14ac:dyDescent="0.2">
      <c r="A22" s="260">
        <v>13</v>
      </c>
      <c r="B22" s="261" t="s">
        <v>641</v>
      </c>
      <c r="C22" s="262" t="s">
        <v>642</v>
      </c>
      <c r="D22" s="263" t="s">
        <v>628</v>
      </c>
      <c r="E22" s="264">
        <v>1</v>
      </c>
      <c r="F22" s="264">
        <v>0</v>
      </c>
      <c r="G22" s="265">
        <f t="shared" si="0"/>
        <v>0</v>
      </c>
      <c r="H22" s="266">
        <v>0</v>
      </c>
      <c r="I22" s="267">
        <f t="shared" si="1"/>
        <v>0</v>
      </c>
      <c r="J22" s="266"/>
      <c r="K22" s="267">
        <f t="shared" si="2"/>
        <v>0</v>
      </c>
      <c r="O22" s="259">
        <v>2</v>
      </c>
      <c r="AA22" s="232">
        <v>3</v>
      </c>
      <c r="AB22" s="232">
        <v>9</v>
      </c>
      <c r="AC22" s="232">
        <v>35822403</v>
      </c>
      <c r="AZ22" s="232">
        <v>3</v>
      </c>
      <c r="BA22" s="232">
        <f t="shared" si="3"/>
        <v>0</v>
      </c>
      <c r="BB22" s="232">
        <f t="shared" si="4"/>
        <v>0</v>
      </c>
      <c r="BC22" s="232">
        <f t="shared" si="5"/>
        <v>0</v>
      </c>
      <c r="BD22" s="232">
        <f t="shared" si="6"/>
        <v>0</v>
      </c>
      <c r="BE22" s="232">
        <f t="shared" si="7"/>
        <v>0</v>
      </c>
      <c r="CA22" s="259">
        <v>3</v>
      </c>
      <c r="CB22" s="259">
        <v>9</v>
      </c>
    </row>
    <row r="23" spans="1:80" x14ac:dyDescent="0.2">
      <c r="A23" s="260">
        <v>14</v>
      </c>
      <c r="B23" s="261" t="s">
        <v>643</v>
      </c>
      <c r="C23" s="262" t="s">
        <v>644</v>
      </c>
      <c r="D23" s="263" t="s">
        <v>645</v>
      </c>
      <c r="E23" s="264">
        <v>76.642099999999999</v>
      </c>
      <c r="F23" s="264">
        <v>0</v>
      </c>
      <c r="G23" s="265">
        <f t="shared" si="0"/>
        <v>0</v>
      </c>
      <c r="H23" s="266">
        <v>0</v>
      </c>
      <c r="I23" s="267">
        <f t="shared" si="1"/>
        <v>0</v>
      </c>
      <c r="J23" s="266"/>
      <c r="K23" s="267">
        <f t="shared" si="2"/>
        <v>0</v>
      </c>
      <c r="O23" s="259">
        <v>2</v>
      </c>
      <c r="AA23" s="232">
        <v>9</v>
      </c>
      <c r="AB23" s="232">
        <v>13</v>
      </c>
      <c r="AC23" s="232">
        <v>4</v>
      </c>
      <c r="AZ23" s="232">
        <v>3</v>
      </c>
      <c r="BA23" s="232">
        <f t="shared" si="3"/>
        <v>0</v>
      </c>
      <c r="BB23" s="232">
        <f t="shared" si="4"/>
        <v>0</v>
      </c>
      <c r="BC23" s="232">
        <f t="shared" si="5"/>
        <v>0</v>
      </c>
      <c r="BD23" s="232">
        <f t="shared" si="6"/>
        <v>0</v>
      </c>
      <c r="BE23" s="232">
        <f t="shared" si="7"/>
        <v>0</v>
      </c>
      <c r="CA23" s="259">
        <v>9</v>
      </c>
      <c r="CB23" s="259">
        <v>13</v>
      </c>
    </row>
    <row r="24" spans="1:80" x14ac:dyDescent="0.2">
      <c r="A24" s="260">
        <v>15</v>
      </c>
      <c r="B24" s="261" t="s">
        <v>646</v>
      </c>
      <c r="C24" s="262" t="s">
        <v>647</v>
      </c>
      <c r="D24" s="263" t="s">
        <v>648</v>
      </c>
      <c r="E24" s="264">
        <v>76.642099999999999</v>
      </c>
      <c r="F24" s="264">
        <v>0</v>
      </c>
      <c r="G24" s="265">
        <f t="shared" si="0"/>
        <v>0</v>
      </c>
      <c r="H24" s="266">
        <v>0</v>
      </c>
      <c r="I24" s="267">
        <f t="shared" si="1"/>
        <v>0</v>
      </c>
      <c r="J24" s="266"/>
      <c r="K24" s="267">
        <f t="shared" si="2"/>
        <v>0</v>
      </c>
      <c r="O24" s="259">
        <v>2</v>
      </c>
      <c r="AA24" s="232">
        <v>9</v>
      </c>
      <c r="AB24" s="232">
        <v>16</v>
      </c>
      <c r="AC24" s="232">
        <v>4</v>
      </c>
      <c r="AZ24" s="232">
        <v>4</v>
      </c>
      <c r="BA24" s="232">
        <f t="shared" si="3"/>
        <v>0</v>
      </c>
      <c r="BB24" s="232">
        <f t="shared" si="4"/>
        <v>0</v>
      </c>
      <c r="BC24" s="232">
        <f t="shared" si="5"/>
        <v>0</v>
      </c>
      <c r="BD24" s="232">
        <f t="shared" si="6"/>
        <v>0</v>
      </c>
      <c r="BE24" s="232">
        <f t="shared" si="7"/>
        <v>0</v>
      </c>
      <c r="CA24" s="259">
        <v>9</v>
      </c>
      <c r="CB24" s="259">
        <v>16</v>
      </c>
    </row>
    <row r="25" spans="1:80" ht="22.5" x14ac:dyDescent="0.2">
      <c r="A25" s="260">
        <v>16</v>
      </c>
      <c r="B25" s="261" t="s">
        <v>649</v>
      </c>
      <c r="C25" s="262" t="s">
        <v>650</v>
      </c>
      <c r="D25" s="263" t="s">
        <v>616</v>
      </c>
      <c r="E25" s="264">
        <v>3</v>
      </c>
      <c r="F25" s="264">
        <v>0</v>
      </c>
      <c r="G25" s="265">
        <f t="shared" si="0"/>
        <v>0</v>
      </c>
      <c r="H25" s="266">
        <v>0</v>
      </c>
      <c r="I25" s="267">
        <f t="shared" si="1"/>
        <v>0</v>
      </c>
      <c r="J25" s="266"/>
      <c r="K25" s="267">
        <f t="shared" si="2"/>
        <v>0</v>
      </c>
      <c r="O25" s="259">
        <v>2</v>
      </c>
      <c r="AA25" s="232">
        <v>10</v>
      </c>
      <c r="AB25" s="232">
        <v>8</v>
      </c>
      <c r="AC25" s="232">
        <v>8</v>
      </c>
      <c r="AZ25" s="232">
        <v>5</v>
      </c>
      <c r="BA25" s="232">
        <f t="shared" si="3"/>
        <v>0</v>
      </c>
      <c r="BB25" s="232">
        <f t="shared" si="4"/>
        <v>0</v>
      </c>
      <c r="BC25" s="232">
        <f t="shared" si="5"/>
        <v>0</v>
      </c>
      <c r="BD25" s="232">
        <f t="shared" si="6"/>
        <v>0</v>
      </c>
      <c r="BE25" s="232">
        <f t="shared" si="7"/>
        <v>0</v>
      </c>
      <c r="CA25" s="259">
        <v>10</v>
      </c>
      <c r="CB25" s="259">
        <v>8</v>
      </c>
    </row>
    <row r="26" spans="1:80" x14ac:dyDescent="0.2">
      <c r="A26" s="260">
        <v>17</v>
      </c>
      <c r="B26" s="261" t="s">
        <v>651</v>
      </c>
      <c r="C26" s="262" t="s">
        <v>652</v>
      </c>
      <c r="D26" s="263" t="s">
        <v>616</v>
      </c>
      <c r="E26" s="264">
        <v>2</v>
      </c>
      <c r="F26" s="264">
        <v>0</v>
      </c>
      <c r="G26" s="265">
        <f t="shared" si="0"/>
        <v>0</v>
      </c>
      <c r="H26" s="266">
        <v>0</v>
      </c>
      <c r="I26" s="267">
        <f t="shared" si="1"/>
        <v>0</v>
      </c>
      <c r="J26" s="266"/>
      <c r="K26" s="267">
        <f t="shared" si="2"/>
        <v>0</v>
      </c>
      <c r="O26" s="259">
        <v>2</v>
      </c>
      <c r="AA26" s="232">
        <v>10</v>
      </c>
      <c r="AB26" s="232">
        <v>8</v>
      </c>
      <c r="AC26" s="232">
        <v>8</v>
      </c>
      <c r="AZ26" s="232">
        <v>5</v>
      </c>
      <c r="BA26" s="232">
        <f t="shared" si="3"/>
        <v>0</v>
      </c>
      <c r="BB26" s="232">
        <f t="shared" si="4"/>
        <v>0</v>
      </c>
      <c r="BC26" s="232">
        <f t="shared" si="5"/>
        <v>0</v>
      </c>
      <c r="BD26" s="232">
        <f t="shared" si="6"/>
        <v>0</v>
      </c>
      <c r="BE26" s="232">
        <f t="shared" si="7"/>
        <v>0</v>
      </c>
      <c r="CA26" s="259">
        <v>10</v>
      </c>
      <c r="CB26" s="259">
        <v>8</v>
      </c>
    </row>
    <row r="27" spans="1:80" x14ac:dyDescent="0.2">
      <c r="A27" s="277"/>
      <c r="B27" s="278" t="s">
        <v>100</v>
      </c>
      <c r="C27" s="279" t="s">
        <v>622</v>
      </c>
      <c r="D27" s="280"/>
      <c r="E27" s="281"/>
      <c r="F27" s="282"/>
      <c r="G27" s="283">
        <f>SUM(G13:G26)</f>
        <v>0</v>
      </c>
      <c r="H27" s="284"/>
      <c r="I27" s="285">
        <f>SUM(I13:I26)</f>
        <v>4.045E-2</v>
      </c>
      <c r="J27" s="284"/>
      <c r="K27" s="285">
        <f>SUM(K13:K26)</f>
        <v>0</v>
      </c>
      <c r="O27" s="259">
        <v>4</v>
      </c>
      <c r="BA27" s="286">
        <f>SUM(BA13:BA26)</f>
        <v>0</v>
      </c>
      <c r="BB27" s="286">
        <f>SUM(BB13:BB26)</f>
        <v>0</v>
      </c>
      <c r="BC27" s="286">
        <f>SUM(BC13:BC26)</f>
        <v>0</v>
      </c>
      <c r="BD27" s="286">
        <f>SUM(BD13:BD26)</f>
        <v>0</v>
      </c>
      <c r="BE27" s="286">
        <f>SUM(BE13:BE26)</f>
        <v>0</v>
      </c>
    </row>
    <row r="28" spans="1:80" x14ac:dyDescent="0.2">
      <c r="A28" s="249" t="s">
        <v>97</v>
      </c>
      <c r="B28" s="250" t="s">
        <v>653</v>
      </c>
      <c r="C28" s="251" t="s">
        <v>99</v>
      </c>
      <c r="D28" s="252"/>
      <c r="E28" s="253"/>
      <c r="F28" s="253"/>
      <c r="G28" s="254"/>
      <c r="H28" s="255"/>
      <c r="I28" s="256"/>
      <c r="J28" s="257"/>
      <c r="K28" s="258"/>
      <c r="O28" s="259">
        <v>1</v>
      </c>
    </row>
    <row r="29" spans="1:80" x14ac:dyDescent="0.2">
      <c r="A29" s="260">
        <v>18</v>
      </c>
      <c r="B29" s="261" t="s">
        <v>655</v>
      </c>
      <c r="C29" s="262" t="s">
        <v>656</v>
      </c>
      <c r="D29" s="263" t="s">
        <v>628</v>
      </c>
      <c r="E29" s="264">
        <v>1</v>
      </c>
      <c r="F29" s="264">
        <v>0</v>
      </c>
      <c r="G29" s="265">
        <f>E29*F29</f>
        <v>0</v>
      </c>
      <c r="H29" s="266">
        <v>0</v>
      </c>
      <c r="I29" s="267">
        <f>E29*H29</f>
        <v>0</v>
      </c>
      <c r="J29" s="266"/>
      <c r="K29" s="267">
        <f>E29*J29</f>
        <v>0</v>
      </c>
      <c r="O29" s="259">
        <v>2</v>
      </c>
      <c r="AA29" s="232">
        <v>3</v>
      </c>
      <c r="AB29" s="232">
        <v>9</v>
      </c>
      <c r="AC29" s="232">
        <v>35610100</v>
      </c>
      <c r="AZ29" s="232">
        <v>3</v>
      </c>
      <c r="BA29" s="232">
        <f>IF(AZ29=1,G29,0)</f>
        <v>0</v>
      </c>
      <c r="BB29" s="232">
        <f>IF(AZ29=2,G29,0)</f>
        <v>0</v>
      </c>
      <c r="BC29" s="232">
        <f>IF(AZ29=3,G29,0)</f>
        <v>0</v>
      </c>
      <c r="BD29" s="232">
        <f>IF(AZ29=4,G29,0)</f>
        <v>0</v>
      </c>
      <c r="BE29" s="232">
        <f>IF(AZ29=5,G29,0)</f>
        <v>0</v>
      </c>
      <c r="CA29" s="259">
        <v>3</v>
      </c>
      <c r="CB29" s="259">
        <v>9</v>
      </c>
    </row>
    <row r="30" spans="1:80" x14ac:dyDescent="0.2">
      <c r="A30" s="260">
        <v>19</v>
      </c>
      <c r="B30" s="261" t="s">
        <v>657</v>
      </c>
      <c r="C30" s="262" t="s">
        <v>658</v>
      </c>
      <c r="D30" s="263" t="s">
        <v>628</v>
      </c>
      <c r="E30" s="264">
        <v>5</v>
      </c>
      <c r="F30" s="264">
        <v>0</v>
      </c>
      <c r="G30" s="265">
        <f>E30*F30</f>
        <v>0</v>
      </c>
      <c r="H30" s="266">
        <v>0</v>
      </c>
      <c r="I30" s="267">
        <f>E30*H30</f>
        <v>0</v>
      </c>
      <c r="J30" s="266"/>
      <c r="K30" s="267">
        <f>E30*J30</f>
        <v>0</v>
      </c>
      <c r="O30" s="259">
        <v>2</v>
      </c>
      <c r="AA30" s="232">
        <v>4</v>
      </c>
      <c r="AB30" s="232">
        <v>9</v>
      </c>
      <c r="AC30" s="232">
        <v>348000000</v>
      </c>
      <c r="AZ30" s="232">
        <v>4</v>
      </c>
      <c r="BA30" s="232">
        <f>IF(AZ30=1,G30,0)</f>
        <v>0</v>
      </c>
      <c r="BB30" s="232">
        <f>IF(AZ30=2,G30,0)</f>
        <v>0</v>
      </c>
      <c r="BC30" s="232">
        <f>IF(AZ30=3,G30,0)</f>
        <v>0</v>
      </c>
      <c r="BD30" s="232">
        <f>IF(AZ30=4,G30,0)</f>
        <v>0</v>
      </c>
      <c r="BE30" s="232">
        <f>IF(AZ30=5,G30,0)</f>
        <v>0</v>
      </c>
      <c r="CA30" s="259">
        <v>4</v>
      </c>
      <c r="CB30" s="259">
        <v>9</v>
      </c>
    </row>
    <row r="31" spans="1:80" x14ac:dyDescent="0.2">
      <c r="A31" s="260">
        <v>20</v>
      </c>
      <c r="B31" s="261" t="s">
        <v>659</v>
      </c>
      <c r="C31" s="262" t="s">
        <v>660</v>
      </c>
      <c r="D31" s="263" t="s">
        <v>628</v>
      </c>
      <c r="E31" s="264">
        <v>2</v>
      </c>
      <c r="F31" s="264">
        <v>0</v>
      </c>
      <c r="G31" s="265">
        <f>E31*F31</f>
        <v>0</v>
      </c>
      <c r="H31" s="266">
        <v>0</v>
      </c>
      <c r="I31" s="267">
        <f>E31*H31</f>
        <v>0</v>
      </c>
      <c r="J31" s="266"/>
      <c r="K31" s="267">
        <f>E31*J31</f>
        <v>0</v>
      </c>
      <c r="O31" s="259">
        <v>2</v>
      </c>
      <c r="AA31" s="232">
        <v>4</v>
      </c>
      <c r="AB31" s="232">
        <v>9</v>
      </c>
      <c r="AC31" s="232">
        <v>35810009</v>
      </c>
      <c r="AZ31" s="232">
        <v>4</v>
      </c>
      <c r="BA31" s="232">
        <f>IF(AZ31=1,G31,0)</f>
        <v>0</v>
      </c>
      <c r="BB31" s="232">
        <f>IF(AZ31=2,G31,0)</f>
        <v>0</v>
      </c>
      <c r="BC31" s="232">
        <f>IF(AZ31=3,G31,0)</f>
        <v>0</v>
      </c>
      <c r="BD31" s="232">
        <f>IF(AZ31=4,G31,0)</f>
        <v>0</v>
      </c>
      <c r="BE31" s="232">
        <f>IF(AZ31=5,G31,0)</f>
        <v>0</v>
      </c>
      <c r="CA31" s="259">
        <v>4</v>
      </c>
      <c r="CB31" s="259">
        <v>9</v>
      </c>
    </row>
    <row r="32" spans="1:80" x14ac:dyDescent="0.2">
      <c r="A32" s="260">
        <v>21</v>
      </c>
      <c r="B32" s="261" t="s">
        <v>661</v>
      </c>
      <c r="C32" s="262" t="s">
        <v>662</v>
      </c>
      <c r="D32" s="263" t="s">
        <v>628</v>
      </c>
      <c r="E32" s="264">
        <v>3</v>
      </c>
      <c r="F32" s="264">
        <v>0</v>
      </c>
      <c r="G32" s="265">
        <f>E32*F32</f>
        <v>0</v>
      </c>
      <c r="H32" s="266">
        <v>0</v>
      </c>
      <c r="I32" s="267">
        <f>E32*H32</f>
        <v>0</v>
      </c>
      <c r="J32" s="266"/>
      <c r="K32" s="267">
        <f>E32*J32</f>
        <v>0</v>
      </c>
      <c r="O32" s="259">
        <v>2</v>
      </c>
      <c r="AA32" s="232">
        <v>4</v>
      </c>
      <c r="AB32" s="232">
        <v>9</v>
      </c>
      <c r="AC32" s="232">
        <v>35912403</v>
      </c>
      <c r="AZ32" s="232">
        <v>4</v>
      </c>
      <c r="BA32" s="232">
        <f>IF(AZ32=1,G32,0)</f>
        <v>0</v>
      </c>
      <c r="BB32" s="232">
        <f>IF(AZ32=2,G32,0)</f>
        <v>0</v>
      </c>
      <c r="BC32" s="232">
        <f>IF(AZ32=3,G32,0)</f>
        <v>0</v>
      </c>
      <c r="BD32" s="232">
        <f>IF(AZ32=4,G32,0)</f>
        <v>0</v>
      </c>
      <c r="BE32" s="232">
        <f>IF(AZ32=5,G32,0)</f>
        <v>0</v>
      </c>
      <c r="CA32" s="259">
        <v>4</v>
      </c>
      <c r="CB32" s="259">
        <v>9</v>
      </c>
    </row>
    <row r="33" spans="1:80" x14ac:dyDescent="0.2">
      <c r="A33" s="260">
        <v>22</v>
      </c>
      <c r="B33" s="261" t="s">
        <v>663</v>
      </c>
      <c r="C33" s="262" t="s">
        <v>664</v>
      </c>
      <c r="D33" s="263" t="s">
        <v>648</v>
      </c>
      <c r="E33" s="264">
        <v>217.8494</v>
      </c>
      <c r="F33" s="264">
        <v>0</v>
      </c>
      <c r="G33" s="265">
        <f>E33*F33</f>
        <v>0</v>
      </c>
      <c r="H33" s="266">
        <v>0</v>
      </c>
      <c r="I33" s="267">
        <f>E33*H33</f>
        <v>0</v>
      </c>
      <c r="J33" s="266"/>
      <c r="K33" s="267">
        <f>E33*J33</f>
        <v>0</v>
      </c>
      <c r="O33" s="259">
        <v>2</v>
      </c>
      <c r="AA33" s="232">
        <v>9</v>
      </c>
      <c r="AB33" s="232">
        <v>17</v>
      </c>
      <c r="AC33" s="232">
        <v>4</v>
      </c>
      <c r="AZ33" s="232">
        <v>4</v>
      </c>
      <c r="BA33" s="232">
        <f>IF(AZ33=1,G33,0)</f>
        <v>0</v>
      </c>
      <c r="BB33" s="232">
        <f>IF(AZ33=2,G33,0)</f>
        <v>0</v>
      </c>
      <c r="BC33" s="232">
        <f>IF(AZ33=3,G33,0)</f>
        <v>0</v>
      </c>
      <c r="BD33" s="232">
        <f>IF(AZ33=4,G33,0)</f>
        <v>0</v>
      </c>
      <c r="BE33" s="232">
        <f>IF(AZ33=5,G33,0)</f>
        <v>0</v>
      </c>
      <c r="CA33" s="259">
        <v>9</v>
      </c>
      <c r="CB33" s="259">
        <v>17</v>
      </c>
    </row>
    <row r="34" spans="1:80" x14ac:dyDescent="0.2">
      <c r="A34" s="277"/>
      <c r="B34" s="278" t="s">
        <v>100</v>
      </c>
      <c r="C34" s="279" t="s">
        <v>654</v>
      </c>
      <c r="D34" s="280"/>
      <c r="E34" s="281"/>
      <c r="F34" s="282"/>
      <c r="G34" s="283">
        <f>SUM(G28:G33)</f>
        <v>0</v>
      </c>
      <c r="H34" s="284"/>
      <c r="I34" s="285">
        <f>SUM(I28:I33)</f>
        <v>0</v>
      </c>
      <c r="J34" s="284"/>
      <c r="K34" s="285">
        <f>SUM(K28:K33)</f>
        <v>0</v>
      </c>
      <c r="O34" s="259">
        <v>4</v>
      </c>
      <c r="BA34" s="286">
        <f>SUM(BA28:BA33)</f>
        <v>0</v>
      </c>
      <c r="BB34" s="286">
        <f>SUM(BB28:BB33)</f>
        <v>0</v>
      </c>
      <c r="BC34" s="286">
        <f>SUM(BC28:BC33)</f>
        <v>0</v>
      </c>
      <c r="BD34" s="286">
        <f>SUM(BD28:BD33)</f>
        <v>0</v>
      </c>
      <c r="BE34" s="286">
        <f>SUM(BE28:BE33)</f>
        <v>0</v>
      </c>
    </row>
    <row r="35" spans="1:80" x14ac:dyDescent="0.2">
      <c r="A35" s="249" t="s">
        <v>97</v>
      </c>
      <c r="B35" s="250" t="s">
        <v>665</v>
      </c>
      <c r="C35" s="251" t="s">
        <v>666</v>
      </c>
      <c r="D35" s="252"/>
      <c r="E35" s="253"/>
      <c r="F35" s="253"/>
      <c r="G35" s="254"/>
      <c r="H35" s="255"/>
      <c r="I35" s="256"/>
      <c r="J35" s="257"/>
      <c r="K35" s="258"/>
      <c r="O35" s="259">
        <v>1</v>
      </c>
    </row>
    <row r="36" spans="1:80" x14ac:dyDescent="0.2">
      <c r="A36" s="260">
        <v>23</v>
      </c>
      <c r="B36" s="261" t="s">
        <v>668</v>
      </c>
      <c r="C36" s="262" t="s">
        <v>669</v>
      </c>
      <c r="D36" s="263" t="s">
        <v>628</v>
      </c>
      <c r="E36" s="264">
        <v>4</v>
      </c>
      <c r="F36" s="264">
        <v>0</v>
      </c>
      <c r="G36" s="265">
        <f t="shared" ref="G36:G74" si="8">E36*F36</f>
        <v>0</v>
      </c>
      <c r="H36" s="266">
        <v>0</v>
      </c>
      <c r="I36" s="267">
        <f t="shared" ref="I36:I74" si="9">E36*H36</f>
        <v>0</v>
      </c>
      <c r="J36" s="266">
        <v>0</v>
      </c>
      <c r="K36" s="267">
        <f t="shared" ref="K36:K74" si="10">E36*J36</f>
        <v>0</v>
      </c>
      <c r="O36" s="259">
        <v>2</v>
      </c>
      <c r="AA36" s="232">
        <v>1</v>
      </c>
      <c r="AB36" s="232">
        <v>9</v>
      </c>
      <c r="AC36" s="232">
        <v>9</v>
      </c>
      <c r="AZ36" s="232">
        <v>4</v>
      </c>
      <c r="BA36" s="232">
        <f t="shared" ref="BA36:BA74" si="11">IF(AZ36=1,G36,0)</f>
        <v>0</v>
      </c>
      <c r="BB36" s="232">
        <f t="shared" ref="BB36:BB74" si="12">IF(AZ36=2,G36,0)</f>
        <v>0</v>
      </c>
      <c r="BC36" s="232">
        <f t="shared" ref="BC36:BC74" si="13">IF(AZ36=3,G36,0)</f>
        <v>0</v>
      </c>
      <c r="BD36" s="232">
        <f t="shared" ref="BD36:BD74" si="14">IF(AZ36=4,G36,0)</f>
        <v>0</v>
      </c>
      <c r="BE36" s="232">
        <f t="shared" ref="BE36:BE74" si="15">IF(AZ36=5,G36,0)</f>
        <v>0</v>
      </c>
      <c r="CA36" s="259">
        <v>1</v>
      </c>
      <c r="CB36" s="259">
        <v>9</v>
      </c>
    </row>
    <row r="37" spans="1:80" x14ac:dyDescent="0.2">
      <c r="A37" s="260">
        <v>24</v>
      </c>
      <c r="B37" s="261" t="s">
        <v>670</v>
      </c>
      <c r="C37" s="262" t="s">
        <v>671</v>
      </c>
      <c r="D37" s="263" t="s">
        <v>628</v>
      </c>
      <c r="E37" s="264">
        <v>5</v>
      </c>
      <c r="F37" s="264">
        <v>0</v>
      </c>
      <c r="G37" s="265">
        <f t="shared" si="8"/>
        <v>0</v>
      </c>
      <c r="H37" s="266">
        <v>0</v>
      </c>
      <c r="I37" s="267">
        <f t="shared" si="9"/>
        <v>0</v>
      </c>
      <c r="J37" s="266">
        <v>0</v>
      </c>
      <c r="K37" s="267">
        <f t="shared" si="10"/>
        <v>0</v>
      </c>
      <c r="O37" s="259">
        <v>2</v>
      </c>
      <c r="AA37" s="232">
        <v>1</v>
      </c>
      <c r="AB37" s="232">
        <v>9</v>
      </c>
      <c r="AC37" s="232">
        <v>9</v>
      </c>
      <c r="AZ37" s="232">
        <v>4</v>
      </c>
      <c r="BA37" s="232">
        <f t="shared" si="11"/>
        <v>0</v>
      </c>
      <c r="BB37" s="232">
        <f t="shared" si="12"/>
        <v>0</v>
      </c>
      <c r="BC37" s="232">
        <f t="shared" si="13"/>
        <v>0</v>
      </c>
      <c r="BD37" s="232">
        <f t="shared" si="14"/>
        <v>0</v>
      </c>
      <c r="BE37" s="232">
        <f t="shared" si="15"/>
        <v>0</v>
      </c>
      <c r="CA37" s="259">
        <v>1</v>
      </c>
      <c r="CB37" s="259">
        <v>9</v>
      </c>
    </row>
    <row r="38" spans="1:80" x14ac:dyDescent="0.2">
      <c r="A38" s="260">
        <v>25</v>
      </c>
      <c r="B38" s="261" t="s">
        <v>672</v>
      </c>
      <c r="C38" s="262" t="s">
        <v>673</v>
      </c>
      <c r="D38" s="263" t="s">
        <v>628</v>
      </c>
      <c r="E38" s="264">
        <v>5</v>
      </c>
      <c r="F38" s="264">
        <v>0</v>
      </c>
      <c r="G38" s="265">
        <f t="shared" si="8"/>
        <v>0</v>
      </c>
      <c r="H38" s="266">
        <v>0</v>
      </c>
      <c r="I38" s="267">
        <f t="shared" si="9"/>
        <v>0</v>
      </c>
      <c r="J38" s="266">
        <v>0</v>
      </c>
      <c r="K38" s="267">
        <f t="shared" si="10"/>
        <v>0</v>
      </c>
      <c r="O38" s="259">
        <v>2</v>
      </c>
      <c r="AA38" s="232">
        <v>1</v>
      </c>
      <c r="AB38" s="232">
        <v>9</v>
      </c>
      <c r="AC38" s="232">
        <v>9</v>
      </c>
      <c r="AZ38" s="232">
        <v>4</v>
      </c>
      <c r="BA38" s="232">
        <f t="shared" si="11"/>
        <v>0</v>
      </c>
      <c r="BB38" s="232">
        <f t="shared" si="12"/>
        <v>0</v>
      </c>
      <c r="BC38" s="232">
        <f t="shared" si="13"/>
        <v>0</v>
      </c>
      <c r="BD38" s="232">
        <f t="shared" si="14"/>
        <v>0</v>
      </c>
      <c r="BE38" s="232">
        <f t="shared" si="15"/>
        <v>0</v>
      </c>
      <c r="CA38" s="259">
        <v>1</v>
      </c>
      <c r="CB38" s="259">
        <v>9</v>
      </c>
    </row>
    <row r="39" spans="1:80" x14ac:dyDescent="0.2">
      <c r="A39" s="260">
        <v>26</v>
      </c>
      <c r="B39" s="261" t="s">
        <v>674</v>
      </c>
      <c r="C39" s="262" t="s">
        <v>675</v>
      </c>
      <c r="D39" s="263" t="s">
        <v>628</v>
      </c>
      <c r="E39" s="264">
        <v>20</v>
      </c>
      <c r="F39" s="264">
        <v>0</v>
      </c>
      <c r="G39" s="265">
        <f t="shared" si="8"/>
        <v>0</v>
      </c>
      <c r="H39" s="266">
        <v>0</v>
      </c>
      <c r="I39" s="267">
        <f t="shared" si="9"/>
        <v>0</v>
      </c>
      <c r="J39" s="266">
        <v>0</v>
      </c>
      <c r="K39" s="267">
        <f t="shared" si="10"/>
        <v>0</v>
      </c>
      <c r="O39" s="259">
        <v>2</v>
      </c>
      <c r="AA39" s="232">
        <v>1</v>
      </c>
      <c r="AB39" s="232">
        <v>9</v>
      </c>
      <c r="AC39" s="232">
        <v>9</v>
      </c>
      <c r="AZ39" s="232">
        <v>4</v>
      </c>
      <c r="BA39" s="232">
        <f t="shared" si="11"/>
        <v>0</v>
      </c>
      <c r="BB39" s="232">
        <f t="shared" si="12"/>
        <v>0</v>
      </c>
      <c r="BC39" s="232">
        <f t="shared" si="13"/>
        <v>0</v>
      </c>
      <c r="BD39" s="232">
        <f t="shared" si="14"/>
        <v>0</v>
      </c>
      <c r="BE39" s="232">
        <f t="shared" si="15"/>
        <v>0</v>
      </c>
      <c r="CA39" s="259">
        <v>1</v>
      </c>
      <c r="CB39" s="259">
        <v>9</v>
      </c>
    </row>
    <row r="40" spans="1:80" x14ac:dyDescent="0.2">
      <c r="A40" s="260">
        <v>27</v>
      </c>
      <c r="B40" s="261" t="s">
        <v>676</v>
      </c>
      <c r="C40" s="262" t="s">
        <v>677</v>
      </c>
      <c r="D40" s="263" t="s">
        <v>628</v>
      </c>
      <c r="E40" s="264">
        <v>4</v>
      </c>
      <c r="F40" s="264">
        <v>0</v>
      </c>
      <c r="G40" s="265">
        <f t="shared" si="8"/>
        <v>0</v>
      </c>
      <c r="H40" s="266">
        <v>0</v>
      </c>
      <c r="I40" s="267">
        <f t="shared" si="9"/>
        <v>0</v>
      </c>
      <c r="J40" s="266">
        <v>0</v>
      </c>
      <c r="K40" s="267">
        <f t="shared" si="10"/>
        <v>0</v>
      </c>
      <c r="O40" s="259">
        <v>2</v>
      </c>
      <c r="AA40" s="232">
        <v>1</v>
      </c>
      <c r="AB40" s="232">
        <v>9</v>
      </c>
      <c r="AC40" s="232">
        <v>9</v>
      </c>
      <c r="AZ40" s="232">
        <v>4</v>
      </c>
      <c r="BA40" s="232">
        <f t="shared" si="11"/>
        <v>0</v>
      </c>
      <c r="BB40" s="232">
        <f t="shared" si="12"/>
        <v>0</v>
      </c>
      <c r="BC40" s="232">
        <f t="shared" si="13"/>
        <v>0</v>
      </c>
      <c r="BD40" s="232">
        <f t="shared" si="14"/>
        <v>0</v>
      </c>
      <c r="BE40" s="232">
        <f t="shared" si="15"/>
        <v>0</v>
      </c>
      <c r="CA40" s="259">
        <v>1</v>
      </c>
      <c r="CB40" s="259">
        <v>9</v>
      </c>
    </row>
    <row r="41" spans="1:80" x14ac:dyDescent="0.2">
      <c r="A41" s="260">
        <v>28</v>
      </c>
      <c r="B41" s="261" t="s">
        <v>678</v>
      </c>
      <c r="C41" s="262" t="s">
        <v>679</v>
      </c>
      <c r="D41" s="263" t="s">
        <v>628</v>
      </c>
      <c r="E41" s="264">
        <v>4</v>
      </c>
      <c r="F41" s="264">
        <v>0</v>
      </c>
      <c r="G41" s="265">
        <f t="shared" si="8"/>
        <v>0</v>
      </c>
      <c r="H41" s="266">
        <v>0</v>
      </c>
      <c r="I41" s="267">
        <f t="shared" si="9"/>
        <v>0</v>
      </c>
      <c r="J41" s="266">
        <v>0</v>
      </c>
      <c r="K41" s="267">
        <f t="shared" si="10"/>
        <v>0</v>
      </c>
      <c r="O41" s="259">
        <v>2</v>
      </c>
      <c r="AA41" s="232">
        <v>1</v>
      </c>
      <c r="AB41" s="232">
        <v>9</v>
      </c>
      <c r="AC41" s="232">
        <v>9</v>
      </c>
      <c r="AZ41" s="232">
        <v>4</v>
      </c>
      <c r="BA41" s="232">
        <f t="shared" si="11"/>
        <v>0</v>
      </c>
      <c r="BB41" s="232">
        <f t="shared" si="12"/>
        <v>0</v>
      </c>
      <c r="BC41" s="232">
        <f t="shared" si="13"/>
        <v>0</v>
      </c>
      <c r="BD41" s="232">
        <f t="shared" si="14"/>
        <v>0</v>
      </c>
      <c r="BE41" s="232">
        <f t="shared" si="15"/>
        <v>0</v>
      </c>
      <c r="CA41" s="259">
        <v>1</v>
      </c>
      <c r="CB41" s="259">
        <v>9</v>
      </c>
    </row>
    <row r="42" spans="1:80" x14ac:dyDescent="0.2">
      <c r="A42" s="260">
        <v>29</v>
      </c>
      <c r="B42" s="261" t="s">
        <v>680</v>
      </c>
      <c r="C42" s="262" t="s">
        <v>681</v>
      </c>
      <c r="D42" s="263" t="s">
        <v>628</v>
      </c>
      <c r="E42" s="264">
        <v>2</v>
      </c>
      <c r="F42" s="264">
        <v>0</v>
      </c>
      <c r="G42" s="265">
        <f t="shared" si="8"/>
        <v>0</v>
      </c>
      <c r="H42" s="266">
        <v>0</v>
      </c>
      <c r="I42" s="267">
        <f t="shared" si="9"/>
        <v>0</v>
      </c>
      <c r="J42" s="266">
        <v>0</v>
      </c>
      <c r="K42" s="267">
        <f t="shared" si="10"/>
        <v>0</v>
      </c>
      <c r="O42" s="259">
        <v>2</v>
      </c>
      <c r="AA42" s="232">
        <v>1</v>
      </c>
      <c r="AB42" s="232">
        <v>9</v>
      </c>
      <c r="AC42" s="232">
        <v>9</v>
      </c>
      <c r="AZ42" s="232">
        <v>4</v>
      </c>
      <c r="BA42" s="232">
        <f t="shared" si="11"/>
        <v>0</v>
      </c>
      <c r="BB42" s="232">
        <f t="shared" si="12"/>
        <v>0</v>
      </c>
      <c r="BC42" s="232">
        <f t="shared" si="13"/>
        <v>0</v>
      </c>
      <c r="BD42" s="232">
        <f t="shared" si="14"/>
        <v>0</v>
      </c>
      <c r="BE42" s="232">
        <f t="shared" si="15"/>
        <v>0</v>
      </c>
      <c r="CA42" s="259">
        <v>1</v>
      </c>
      <c r="CB42" s="259">
        <v>9</v>
      </c>
    </row>
    <row r="43" spans="1:80" x14ac:dyDescent="0.2">
      <c r="A43" s="260">
        <v>30</v>
      </c>
      <c r="B43" s="261" t="s">
        <v>631</v>
      </c>
      <c r="C43" s="262" t="s">
        <v>632</v>
      </c>
      <c r="D43" s="263" t="s">
        <v>628</v>
      </c>
      <c r="E43" s="264">
        <v>1</v>
      </c>
      <c r="F43" s="264">
        <v>0</v>
      </c>
      <c r="G43" s="265">
        <f t="shared" si="8"/>
        <v>0</v>
      </c>
      <c r="H43" s="266">
        <v>0</v>
      </c>
      <c r="I43" s="267">
        <f t="shared" si="9"/>
        <v>0</v>
      </c>
      <c r="J43" s="266">
        <v>0</v>
      </c>
      <c r="K43" s="267">
        <f t="shared" si="10"/>
        <v>0</v>
      </c>
      <c r="O43" s="259">
        <v>2</v>
      </c>
      <c r="AA43" s="232">
        <v>1</v>
      </c>
      <c r="AB43" s="232">
        <v>9</v>
      </c>
      <c r="AC43" s="232">
        <v>9</v>
      </c>
      <c r="AZ43" s="232">
        <v>4</v>
      </c>
      <c r="BA43" s="232">
        <f t="shared" si="11"/>
        <v>0</v>
      </c>
      <c r="BB43" s="232">
        <f t="shared" si="12"/>
        <v>0</v>
      </c>
      <c r="BC43" s="232">
        <f t="shared" si="13"/>
        <v>0</v>
      </c>
      <c r="BD43" s="232">
        <f t="shared" si="14"/>
        <v>0</v>
      </c>
      <c r="BE43" s="232">
        <f t="shared" si="15"/>
        <v>0</v>
      </c>
      <c r="CA43" s="259">
        <v>1</v>
      </c>
      <c r="CB43" s="259">
        <v>9</v>
      </c>
    </row>
    <row r="44" spans="1:80" x14ac:dyDescent="0.2">
      <c r="A44" s="260">
        <v>31</v>
      </c>
      <c r="B44" s="261" t="s">
        <v>682</v>
      </c>
      <c r="C44" s="262" t="s">
        <v>683</v>
      </c>
      <c r="D44" s="263" t="s">
        <v>628</v>
      </c>
      <c r="E44" s="264">
        <v>1</v>
      </c>
      <c r="F44" s="264">
        <v>0</v>
      </c>
      <c r="G44" s="265">
        <f t="shared" si="8"/>
        <v>0</v>
      </c>
      <c r="H44" s="266">
        <v>0</v>
      </c>
      <c r="I44" s="267">
        <f t="shared" si="9"/>
        <v>0</v>
      </c>
      <c r="J44" s="266">
        <v>0</v>
      </c>
      <c r="K44" s="267">
        <f t="shared" si="10"/>
        <v>0</v>
      </c>
      <c r="O44" s="259">
        <v>2</v>
      </c>
      <c r="AA44" s="232">
        <v>1</v>
      </c>
      <c r="AB44" s="232">
        <v>9</v>
      </c>
      <c r="AC44" s="232">
        <v>9</v>
      </c>
      <c r="AZ44" s="232">
        <v>4</v>
      </c>
      <c r="BA44" s="232">
        <f t="shared" si="11"/>
        <v>0</v>
      </c>
      <c r="BB44" s="232">
        <f t="shared" si="12"/>
        <v>0</v>
      </c>
      <c r="BC44" s="232">
        <f t="shared" si="13"/>
        <v>0</v>
      </c>
      <c r="BD44" s="232">
        <f t="shared" si="14"/>
        <v>0</v>
      </c>
      <c r="BE44" s="232">
        <f t="shared" si="15"/>
        <v>0</v>
      </c>
      <c r="CA44" s="259">
        <v>1</v>
      </c>
      <c r="CB44" s="259">
        <v>9</v>
      </c>
    </row>
    <row r="45" spans="1:80" x14ac:dyDescent="0.2">
      <c r="A45" s="260">
        <v>32</v>
      </c>
      <c r="B45" s="261" t="s">
        <v>684</v>
      </c>
      <c r="C45" s="262" t="s">
        <v>685</v>
      </c>
      <c r="D45" s="263" t="s">
        <v>628</v>
      </c>
      <c r="E45" s="264">
        <v>1</v>
      </c>
      <c r="F45" s="264">
        <v>0</v>
      </c>
      <c r="G45" s="265">
        <f t="shared" si="8"/>
        <v>0</v>
      </c>
      <c r="H45" s="266">
        <v>0</v>
      </c>
      <c r="I45" s="267">
        <f t="shared" si="9"/>
        <v>0</v>
      </c>
      <c r="J45" s="266">
        <v>0</v>
      </c>
      <c r="K45" s="267">
        <f t="shared" si="10"/>
        <v>0</v>
      </c>
      <c r="O45" s="259">
        <v>2</v>
      </c>
      <c r="AA45" s="232">
        <v>1</v>
      </c>
      <c r="AB45" s="232">
        <v>9</v>
      </c>
      <c r="AC45" s="232">
        <v>9</v>
      </c>
      <c r="AZ45" s="232">
        <v>4</v>
      </c>
      <c r="BA45" s="232">
        <f t="shared" si="11"/>
        <v>0</v>
      </c>
      <c r="BB45" s="232">
        <f t="shared" si="12"/>
        <v>0</v>
      </c>
      <c r="BC45" s="232">
        <f t="shared" si="13"/>
        <v>0</v>
      </c>
      <c r="BD45" s="232">
        <f t="shared" si="14"/>
        <v>0</v>
      </c>
      <c r="BE45" s="232">
        <f t="shared" si="15"/>
        <v>0</v>
      </c>
      <c r="CA45" s="259">
        <v>1</v>
      </c>
      <c r="CB45" s="259">
        <v>9</v>
      </c>
    </row>
    <row r="46" spans="1:80" x14ac:dyDescent="0.2">
      <c r="A46" s="260">
        <v>33</v>
      </c>
      <c r="B46" s="261" t="s">
        <v>686</v>
      </c>
      <c r="C46" s="262" t="s">
        <v>687</v>
      </c>
      <c r="D46" s="263" t="s">
        <v>628</v>
      </c>
      <c r="E46" s="264">
        <v>5</v>
      </c>
      <c r="F46" s="264">
        <v>0</v>
      </c>
      <c r="G46" s="265">
        <f t="shared" si="8"/>
        <v>0</v>
      </c>
      <c r="H46" s="266">
        <v>0</v>
      </c>
      <c r="I46" s="267">
        <f t="shared" si="9"/>
        <v>0</v>
      </c>
      <c r="J46" s="266">
        <v>0</v>
      </c>
      <c r="K46" s="267">
        <f t="shared" si="10"/>
        <v>0</v>
      </c>
      <c r="O46" s="259">
        <v>2</v>
      </c>
      <c r="AA46" s="232">
        <v>1</v>
      </c>
      <c r="AB46" s="232">
        <v>9</v>
      </c>
      <c r="AC46" s="232">
        <v>9</v>
      </c>
      <c r="AZ46" s="232">
        <v>4</v>
      </c>
      <c r="BA46" s="232">
        <f t="shared" si="11"/>
        <v>0</v>
      </c>
      <c r="BB46" s="232">
        <f t="shared" si="12"/>
        <v>0</v>
      </c>
      <c r="BC46" s="232">
        <f t="shared" si="13"/>
        <v>0</v>
      </c>
      <c r="BD46" s="232">
        <f t="shared" si="14"/>
        <v>0</v>
      </c>
      <c r="BE46" s="232">
        <f t="shared" si="15"/>
        <v>0</v>
      </c>
      <c r="CA46" s="259">
        <v>1</v>
      </c>
      <c r="CB46" s="259">
        <v>9</v>
      </c>
    </row>
    <row r="47" spans="1:80" x14ac:dyDescent="0.2">
      <c r="A47" s="260">
        <v>34</v>
      </c>
      <c r="B47" s="261" t="s">
        <v>688</v>
      </c>
      <c r="C47" s="262" t="s">
        <v>689</v>
      </c>
      <c r="D47" s="263" t="s">
        <v>628</v>
      </c>
      <c r="E47" s="264">
        <v>3</v>
      </c>
      <c r="F47" s="264">
        <v>0</v>
      </c>
      <c r="G47" s="265">
        <f t="shared" si="8"/>
        <v>0</v>
      </c>
      <c r="H47" s="266">
        <v>0</v>
      </c>
      <c r="I47" s="267">
        <f t="shared" si="9"/>
        <v>0</v>
      </c>
      <c r="J47" s="266">
        <v>0</v>
      </c>
      <c r="K47" s="267">
        <f t="shared" si="10"/>
        <v>0</v>
      </c>
      <c r="O47" s="259">
        <v>2</v>
      </c>
      <c r="AA47" s="232">
        <v>1</v>
      </c>
      <c r="AB47" s="232">
        <v>9</v>
      </c>
      <c r="AC47" s="232">
        <v>9</v>
      </c>
      <c r="AZ47" s="232">
        <v>4</v>
      </c>
      <c r="BA47" s="232">
        <f t="shared" si="11"/>
        <v>0</v>
      </c>
      <c r="BB47" s="232">
        <f t="shared" si="12"/>
        <v>0</v>
      </c>
      <c r="BC47" s="232">
        <f t="shared" si="13"/>
        <v>0</v>
      </c>
      <c r="BD47" s="232">
        <f t="shared" si="14"/>
        <v>0</v>
      </c>
      <c r="BE47" s="232">
        <f t="shared" si="15"/>
        <v>0</v>
      </c>
      <c r="CA47" s="259">
        <v>1</v>
      </c>
      <c r="CB47" s="259">
        <v>9</v>
      </c>
    </row>
    <row r="48" spans="1:80" x14ac:dyDescent="0.2">
      <c r="A48" s="260">
        <v>35</v>
      </c>
      <c r="B48" s="261" t="s">
        <v>690</v>
      </c>
      <c r="C48" s="262" t="s">
        <v>691</v>
      </c>
      <c r="D48" s="263" t="s">
        <v>628</v>
      </c>
      <c r="E48" s="264">
        <v>2</v>
      </c>
      <c r="F48" s="264">
        <v>0</v>
      </c>
      <c r="G48" s="265">
        <f t="shared" si="8"/>
        <v>0</v>
      </c>
      <c r="H48" s="266">
        <v>0</v>
      </c>
      <c r="I48" s="267">
        <f t="shared" si="9"/>
        <v>0</v>
      </c>
      <c r="J48" s="266">
        <v>0</v>
      </c>
      <c r="K48" s="267">
        <f t="shared" si="10"/>
        <v>0</v>
      </c>
      <c r="O48" s="259">
        <v>2</v>
      </c>
      <c r="AA48" s="232">
        <v>1</v>
      </c>
      <c r="AB48" s="232">
        <v>9</v>
      </c>
      <c r="AC48" s="232">
        <v>9</v>
      </c>
      <c r="AZ48" s="232">
        <v>4</v>
      </c>
      <c r="BA48" s="232">
        <f t="shared" si="11"/>
        <v>0</v>
      </c>
      <c r="BB48" s="232">
        <f t="shared" si="12"/>
        <v>0</v>
      </c>
      <c r="BC48" s="232">
        <f t="shared" si="13"/>
        <v>0</v>
      </c>
      <c r="BD48" s="232">
        <f t="shared" si="14"/>
        <v>0</v>
      </c>
      <c r="BE48" s="232">
        <f t="shared" si="15"/>
        <v>0</v>
      </c>
      <c r="CA48" s="259">
        <v>1</v>
      </c>
      <c r="CB48" s="259">
        <v>9</v>
      </c>
    </row>
    <row r="49" spans="1:80" x14ac:dyDescent="0.2">
      <c r="A49" s="260">
        <v>36</v>
      </c>
      <c r="B49" s="261" t="s">
        <v>692</v>
      </c>
      <c r="C49" s="262" t="s">
        <v>693</v>
      </c>
      <c r="D49" s="263" t="s">
        <v>628</v>
      </c>
      <c r="E49" s="264">
        <v>10</v>
      </c>
      <c r="F49" s="264">
        <v>0</v>
      </c>
      <c r="G49" s="265">
        <f t="shared" si="8"/>
        <v>0</v>
      </c>
      <c r="H49" s="266">
        <v>0</v>
      </c>
      <c r="I49" s="267">
        <f t="shared" si="9"/>
        <v>0</v>
      </c>
      <c r="J49" s="266">
        <v>0</v>
      </c>
      <c r="K49" s="267">
        <f t="shared" si="10"/>
        <v>0</v>
      </c>
      <c r="O49" s="259">
        <v>2</v>
      </c>
      <c r="AA49" s="232">
        <v>1</v>
      </c>
      <c r="AB49" s="232">
        <v>9</v>
      </c>
      <c r="AC49" s="232">
        <v>9</v>
      </c>
      <c r="AZ49" s="232">
        <v>4</v>
      </c>
      <c r="BA49" s="232">
        <f t="shared" si="11"/>
        <v>0</v>
      </c>
      <c r="BB49" s="232">
        <f t="shared" si="12"/>
        <v>0</v>
      </c>
      <c r="BC49" s="232">
        <f t="shared" si="13"/>
        <v>0</v>
      </c>
      <c r="BD49" s="232">
        <f t="shared" si="14"/>
        <v>0</v>
      </c>
      <c r="BE49" s="232">
        <f t="shared" si="15"/>
        <v>0</v>
      </c>
      <c r="CA49" s="259">
        <v>1</v>
      </c>
      <c r="CB49" s="259">
        <v>9</v>
      </c>
    </row>
    <row r="50" spans="1:80" x14ac:dyDescent="0.2">
      <c r="A50" s="260">
        <v>37</v>
      </c>
      <c r="B50" s="261" t="s">
        <v>694</v>
      </c>
      <c r="C50" s="262" t="s">
        <v>695</v>
      </c>
      <c r="D50" s="263" t="s">
        <v>625</v>
      </c>
      <c r="E50" s="264">
        <v>15</v>
      </c>
      <c r="F50" s="264">
        <v>0</v>
      </c>
      <c r="G50" s="265">
        <f t="shared" si="8"/>
        <v>0</v>
      </c>
      <c r="H50" s="266">
        <v>0</v>
      </c>
      <c r="I50" s="267">
        <f t="shared" si="9"/>
        <v>0</v>
      </c>
      <c r="J50" s="266">
        <v>0</v>
      </c>
      <c r="K50" s="267">
        <f t="shared" si="10"/>
        <v>0</v>
      </c>
      <c r="O50" s="259">
        <v>2</v>
      </c>
      <c r="AA50" s="232">
        <v>1</v>
      </c>
      <c r="AB50" s="232">
        <v>9</v>
      </c>
      <c r="AC50" s="232">
        <v>9</v>
      </c>
      <c r="AZ50" s="232">
        <v>4</v>
      </c>
      <c r="BA50" s="232">
        <f t="shared" si="11"/>
        <v>0</v>
      </c>
      <c r="BB50" s="232">
        <f t="shared" si="12"/>
        <v>0</v>
      </c>
      <c r="BC50" s="232">
        <f t="shared" si="13"/>
        <v>0</v>
      </c>
      <c r="BD50" s="232">
        <f t="shared" si="14"/>
        <v>0</v>
      </c>
      <c r="BE50" s="232">
        <f t="shared" si="15"/>
        <v>0</v>
      </c>
      <c r="CA50" s="259">
        <v>1</v>
      </c>
      <c r="CB50" s="259">
        <v>9</v>
      </c>
    </row>
    <row r="51" spans="1:80" x14ac:dyDescent="0.2">
      <c r="A51" s="260">
        <v>38</v>
      </c>
      <c r="B51" s="261" t="s">
        <v>696</v>
      </c>
      <c r="C51" s="262" t="s">
        <v>697</v>
      </c>
      <c r="D51" s="263" t="s">
        <v>625</v>
      </c>
      <c r="E51" s="264">
        <v>55</v>
      </c>
      <c r="F51" s="264">
        <v>0</v>
      </c>
      <c r="G51" s="265">
        <f t="shared" si="8"/>
        <v>0</v>
      </c>
      <c r="H51" s="266">
        <v>0</v>
      </c>
      <c r="I51" s="267">
        <f t="shared" si="9"/>
        <v>0</v>
      </c>
      <c r="J51" s="266">
        <v>0</v>
      </c>
      <c r="K51" s="267">
        <f t="shared" si="10"/>
        <v>0</v>
      </c>
      <c r="O51" s="259">
        <v>2</v>
      </c>
      <c r="AA51" s="232">
        <v>1</v>
      </c>
      <c r="AB51" s="232">
        <v>9</v>
      </c>
      <c r="AC51" s="232">
        <v>9</v>
      </c>
      <c r="AZ51" s="232">
        <v>4</v>
      </c>
      <c r="BA51" s="232">
        <f t="shared" si="11"/>
        <v>0</v>
      </c>
      <c r="BB51" s="232">
        <f t="shared" si="12"/>
        <v>0</v>
      </c>
      <c r="BC51" s="232">
        <f t="shared" si="13"/>
        <v>0</v>
      </c>
      <c r="BD51" s="232">
        <f t="shared" si="14"/>
        <v>0</v>
      </c>
      <c r="BE51" s="232">
        <f t="shared" si="15"/>
        <v>0</v>
      </c>
      <c r="CA51" s="259">
        <v>1</v>
      </c>
      <c r="CB51" s="259">
        <v>9</v>
      </c>
    </row>
    <row r="52" spans="1:80" x14ac:dyDescent="0.2">
      <c r="A52" s="260">
        <v>39</v>
      </c>
      <c r="B52" s="261" t="s">
        <v>698</v>
      </c>
      <c r="C52" s="262" t="s">
        <v>699</v>
      </c>
      <c r="D52" s="263" t="s">
        <v>625</v>
      </c>
      <c r="E52" s="264">
        <v>25</v>
      </c>
      <c r="F52" s="264">
        <v>0</v>
      </c>
      <c r="G52" s="265">
        <f t="shared" si="8"/>
        <v>0</v>
      </c>
      <c r="H52" s="266">
        <v>0</v>
      </c>
      <c r="I52" s="267">
        <f t="shared" si="9"/>
        <v>0</v>
      </c>
      <c r="J52" s="266">
        <v>0</v>
      </c>
      <c r="K52" s="267">
        <f t="shared" si="10"/>
        <v>0</v>
      </c>
      <c r="O52" s="259">
        <v>2</v>
      </c>
      <c r="AA52" s="232">
        <v>1</v>
      </c>
      <c r="AB52" s="232">
        <v>9</v>
      </c>
      <c r="AC52" s="232">
        <v>9</v>
      </c>
      <c r="AZ52" s="232">
        <v>4</v>
      </c>
      <c r="BA52" s="232">
        <f t="shared" si="11"/>
        <v>0</v>
      </c>
      <c r="BB52" s="232">
        <f t="shared" si="12"/>
        <v>0</v>
      </c>
      <c r="BC52" s="232">
        <f t="shared" si="13"/>
        <v>0</v>
      </c>
      <c r="BD52" s="232">
        <f t="shared" si="14"/>
        <v>0</v>
      </c>
      <c r="BE52" s="232">
        <f t="shared" si="15"/>
        <v>0</v>
      </c>
      <c r="CA52" s="259">
        <v>1</v>
      </c>
      <c r="CB52" s="259">
        <v>9</v>
      </c>
    </row>
    <row r="53" spans="1:80" x14ac:dyDescent="0.2">
      <c r="A53" s="260">
        <v>40</v>
      </c>
      <c r="B53" s="261" t="s">
        <v>700</v>
      </c>
      <c r="C53" s="262" t="s">
        <v>701</v>
      </c>
      <c r="D53" s="263" t="s">
        <v>625</v>
      </c>
      <c r="E53" s="264">
        <v>15</v>
      </c>
      <c r="F53" s="264">
        <v>0</v>
      </c>
      <c r="G53" s="265">
        <f t="shared" si="8"/>
        <v>0</v>
      </c>
      <c r="H53" s="266">
        <v>0</v>
      </c>
      <c r="I53" s="267">
        <f t="shared" si="9"/>
        <v>0</v>
      </c>
      <c r="J53" s="266">
        <v>0</v>
      </c>
      <c r="K53" s="267">
        <f t="shared" si="10"/>
        <v>0</v>
      </c>
      <c r="O53" s="259">
        <v>2</v>
      </c>
      <c r="AA53" s="232">
        <v>1</v>
      </c>
      <c r="AB53" s="232">
        <v>9</v>
      </c>
      <c r="AC53" s="232">
        <v>9</v>
      </c>
      <c r="AZ53" s="232">
        <v>4</v>
      </c>
      <c r="BA53" s="232">
        <f t="shared" si="11"/>
        <v>0</v>
      </c>
      <c r="BB53" s="232">
        <f t="shared" si="12"/>
        <v>0</v>
      </c>
      <c r="BC53" s="232">
        <f t="shared" si="13"/>
        <v>0</v>
      </c>
      <c r="BD53" s="232">
        <f t="shared" si="14"/>
        <v>0</v>
      </c>
      <c r="BE53" s="232">
        <f t="shared" si="15"/>
        <v>0</v>
      </c>
      <c r="CA53" s="259">
        <v>1</v>
      </c>
      <c r="CB53" s="259">
        <v>9</v>
      </c>
    </row>
    <row r="54" spans="1:80" x14ac:dyDescent="0.2">
      <c r="A54" s="260">
        <v>41</v>
      </c>
      <c r="B54" s="261" t="s">
        <v>245</v>
      </c>
      <c r="C54" s="262" t="s">
        <v>250</v>
      </c>
      <c r="D54" s="263" t="s">
        <v>12</v>
      </c>
      <c r="E54" s="264">
        <v>10</v>
      </c>
      <c r="F54" s="264">
        <v>0</v>
      </c>
      <c r="G54" s="265">
        <f t="shared" si="8"/>
        <v>0</v>
      </c>
      <c r="H54" s="266">
        <v>0</v>
      </c>
      <c r="I54" s="267">
        <f t="shared" si="9"/>
        <v>0</v>
      </c>
      <c r="J54" s="266"/>
      <c r="K54" s="267">
        <f t="shared" si="10"/>
        <v>0</v>
      </c>
      <c r="O54" s="259">
        <v>2</v>
      </c>
      <c r="AA54" s="232">
        <v>12</v>
      </c>
      <c r="AB54" s="232">
        <v>0</v>
      </c>
      <c r="AC54" s="232">
        <v>61</v>
      </c>
      <c r="AZ54" s="232">
        <v>4</v>
      </c>
      <c r="BA54" s="232">
        <f t="shared" si="11"/>
        <v>0</v>
      </c>
      <c r="BB54" s="232">
        <f t="shared" si="12"/>
        <v>0</v>
      </c>
      <c r="BC54" s="232">
        <f t="shared" si="13"/>
        <v>0</v>
      </c>
      <c r="BD54" s="232">
        <f t="shared" si="14"/>
        <v>0</v>
      </c>
      <c r="BE54" s="232">
        <f t="shared" si="15"/>
        <v>0</v>
      </c>
      <c r="CA54" s="259">
        <v>12</v>
      </c>
      <c r="CB54" s="259">
        <v>0</v>
      </c>
    </row>
    <row r="55" spans="1:80" x14ac:dyDescent="0.2">
      <c r="A55" s="260">
        <v>42</v>
      </c>
      <c r="B55" s="261" t="s">
        <v>702</v>
      </c>
      <c r="C55" s="262" t="s">
        <v>703</v>
      </c>
      <c r="D55" s="263" t="s">
        <v>625</v>
      </c>
      <c r="E55" s="264">
        <v>15</v>
      </c>
      <c r="F55" s="264">
        <v>0</v>
      </c>
      <c r="G55" s="265">
        <f t="shared" si="8"/>
        <v>0</v>
      </c>
      <c r="H55" s="266">
        <v>1.2999999999999999E-4</v>
      </c>
      <c r="I55" s="267">
        <f t="shared" si="9"/>
        <v>1.9499999999999999E-3</v>
      </c>
      <c r="J55" s="266"/>
      <c r="K55" s="267">
        <f t="shared" si="10"/>
        <v>0</v>
      </c>
      <c r="O55" s="259">
        <v>2</v>
      </c>
      <c r="AA55" s="232">
        <v>3</v>
      </c>
      <c r="AB55" s="232">
        <v>9</v>
      </c>
      <c r="AC55" s="232">
        <v>34111000</v>
      </c>
      <c r="AZ55" s="232">
        <v>3</v>
      </c>
      <c r="BA55" s="232">
        <f t="shared" si="11"/>
        <v>0</v>
      </c>
      <c r="BB55" s="232">
        <f t="shared" si="12"/>
        <v>0</v>
      </c>
      <c r="BC55" s="232">
        <f t="shared" si="13"/>
        <v>0</v>
      </c>
      <c r="BD55" s="232">
        <f t="shared" si="14"/>
        <v>0</v>
      </c>
      <c r="BE55" s="232">
        <f t="shared" si="15"/>
        <v>0</v>
      </c>
      <c r="CA55" s="259">
        <v>3</v>
      </c>
      <c r="CB55" s="259">
        <v>9</v>
      </c>
    </row>
    <row r="56" spans="1:80" x14ac:dyDescent="0.2">
      <c r="A56" s="260">
        <v>43</v>
      </c>
      <c r="B56" s="261" t="s">
        <v>704</v>
      </c>
      <c r="C56" s="262" t="s">
        <v>705</v>
      </c>
      <c r="D56" s="263" t="s">
        <v>625</v>
      </c>
      <c r="E56" s="264">
        <v>55</v>
      </c>
      <c r="F56" s="264">
        <v>0</v>
      </c>
      <c r="G56" s="265">
        <f t="shared" si="8"/>
        <v>0</v>
      </c>
      <c r="H56" s="266">
        <v>1.4999999999999999E-4</v>
      </c>
      <c r="I56" s="267">
        <f t="shared" si="9"/>
        <v>8.2499999999999987E-3</v>
      </c>
      <c r="J56" s="266"/>
      <c r="K56" s="267">
        <f t="shared" si="10"/>
        <v>0</v>
      </c>
      <c r="O56" s="259">
        <v>2</v>
      </c>
      <c r="AA56" s="232">
        <v>3</v>
      </c>
      <c r="AB56" s="232">
        <v>9</v>
      </c>
      <c r="AC56" s="232">
        <v>34111031</v>
      </c>
      <c r="AZ56" s="232">
        <v>3</v>
      </c>
      <c r="BA56" s="232">
        <f t="shared" si="11"/>
        <v>0</v>
      </c>
      <c r="BB56" s="232">
        <f t="shared" si="12"/>
        <v>0</v>
      </c>
      <c r="BC56" s="232">
        <f t="shared" si="13"/>
        <v>0</v>
      </c>
      <c r="BD56" s="232">
        <f t="shared" si="14"/>
        <v>0</v>
      </c>
      <c r="BE56" s="232">
        <f t="shared" si="15"/>
        <v>0</v>
      </c>
      <c r="CA56" s="259">
        <v>3</v>
      </c>
      <c r="CB56" s="259">
        <v>9</v>
      </c>
    </row>
    <row r="57" spans="1:80" x14ac:dyDescent="0.2">
      <c r="A57" s="260">
        <v>44</v>
      </c>
      <c r="B57" s="261" t="s">
        <v>706</v>
      </c>
      <c r="C57" s="262" t="s">
        <v>707</v>
      </c>
      <c r="D57" s="263" t="s">
        <v>625</v>
      </c>
      <c r="E57" s="264">
        <v>25</v>
      </c>
      <c r="F57" s="264">
        <v>0</v>
      </c>
      <c r="G57" s="265">
        <f t="shared" si="8"/>
        <v>0</v>
      </c>
      <c r="H57" s="266">
        <v>2.0000000000000001E-4</v>
      </c>
      <c r="I57" s="267">
        <f t="shared" si="9"/>
        <v>5.0000000000000001E-3</v>
      </c>
      <c r="J57" s="266"/>
      <c r="K57" s="267">
        <f t="shared" si="10"/>
        <v>0</v>
      </c>
      <c r="O57" s="259">
        <v>2</v>
      </c>
      <c r="AA57" s="232">
        <v>3</v>
      </c>
      <c r="AB57" s="232">
        <v>9</v>
      </c>
      <c r="AC57" s="232">
        <v>34111036</v>
      </c>
      <c r="AZ57" s="232">
        <v>3</v>
      </c>
      <c r="BA57" s="232">
        <f t="shared" si="11"/>
        <v>0</v>
      </c>
      <c r="BB57" s="232">
        <f t="shared" si="12"/>
        <v>0</v>
      </c>
      <c r="BC57" s="232">
        <f t="shared" si="13"/>
        <v>0</v>
      </c>
      <c r="BD57" s="232">
        <f t="shared" si="14"/>
        <v>0</v>
      </c>
      <c r="BE57" s="232">
        <f t="shared" si="15"/>
        <v>0</v>
      </c>
      <c r="CA57" s="259">
        <v>3</v>
      </c>
      <c r="CB57" s="259">
        <v>9</v>
      </c>
    </row>
    <row r="58" spans="1:80" x14ac:dyDescent="0.2">
      <c r="A58" s="260">
        <v>45</v>
      </c>
      <c r="B58" s="261" t="s">
        <v>708</v>
      </c>
      <c r="C58" s="262" t="s">
        <v>709</v>
      </c>
      <c r="D58" s="263" t="s">
        <v>625</v>
      </c>
      <c r="E58" s="264">
        <v>15</v>
      </c>
      <c r="F58" s="264">
        <v>0</v>
      </c>
      <c r="G58" s="265">
        <f t="shared" si="8"/>
        <v>0</v>
      </c>
      <c r="H58" s="266">
        <v>2.1000000000000001E-4</v>
      </c>
      <c r="I58" s="267">
        <f t="shared" si="9"/>
        <v>3.15E-3</v>
      </c>
      <c r="J58" s="266"/>
      <c r="K58" s="267">
        <f t="shared" si="10"/>
        <v>0</v>
      </c>
      <c r="O58" s="259">
        <v>2</v>
      </c>
      <c r="AA58" s="232">
        <v>3</v>
      </c>
      <c r="AB58" s="232">
        <v>9</v>
      </c>
      <c r="AC58" s="232">
        <v>34111090</v>
      </c>
      <c r="AZ58" s="232">
        <v>3</v>
      </c>
      <c r="BA58" s="232">
        <f t="shared" si="11"/>
        <v>0</v>
      </c>
      <c r="BB58" s="232">
        <f t="shared" si="12"/>
        <v>0</v>
      </c>
      <c r="BC58" s="232">
        <f t="shared" si="13"/>
        <v>0</v>
      </c>
      <c r="BD58" s="232">
        <f t="shared" si="14"/>
        <v>0</v>
      </c>
      <c r="BE58" s="232">
        <f t="shared" si="15"/>
        <v>0</v>
      </c>
      <c r="CA58" s="259">
        <v>3</v>
      </c>
      <c r="CB58" s="259">
        <v>9</v>
      </c>
    </row>
    <row r="59" spans="1:80" x14ac:dyDescent="0.2">
      <c r="A59" s="260">
        <v>46</v>
      </c>
      <c r="B59" s="261" t="s">
        <v>710</v>
      </c>
      <c r="C59" s="262" t="s">
        <v>711</v>
      </c>
      <c r="D59" s="263" t="s">
        <v>628</v>
      </c>
      <c r="E59" s="264">
        <v>4</v>
      </c>
      <c r="F59" s="264">
        <v>0</v>
      </c>
      <c r="G59" s="265">
        <f t="shared" si="8"/>
        <v>0</v>
      </c>
      <c r="H59" s="266">
        <v>0</v>
      </c>
      <c r="I59" s="267">
        <f t="shared" si="9"/>
        <v>0</v>
      </c>
      <c r="J59" s="266"/>
      <c r="K59" s="267">
        <f t="shared" si="10"/>
        <v>0</v>
      </c>
      <c r="O59" s="259">
        <v>2</v>
      </c>
      <c r="AA59" s="232">
        <v>3</v>
      </c>
      <c r="AB59" s="232">
        <v>9</v>
      </c>
      <c r="AC59" s="232">
        <v>34532369</v>
      </c>
      <c r="AZ59" s="232">
        <v>3</v>
      </c>
      <c r="BA59" s="232">
        <f t="shared" si="11"/>
        <v>0</v>
      </c>
      <c r="BB59" s="232">
        <f t="shared" si="12"/>
        <v>0</v>
      </c>
      <c r="BC59" s="232">
        <f t="shared" si="13"/>
        <v>0</v>
      </c>
      <c r="BD59" s="232">
        <f t="shared" si="14"/>
        <v>0</v>
      </c>
      <c r="BE59" s="232">
        <f t="shared" si="15"/>
        <v>0</v>
      </c>
      <c r="CA59" s="259">
        <v>3</v>
      </c>
      <c r="CB59" s="259">
        <v>9</v>
      </c>
    </row>
    <row r="60" spans="1:80" x14ac:dyDescent="0.2">
      <c r="A60" s="260">
        <v>47</v>
      </c>
      <c r="B60" s="261" t="s">
        <v>712</v>
      </c>
      <c r="C60" s="262" t="s">
        <v>713</v>
      </c>
      <c r="D60" s="263" t="s">
        <v>628</v>
      </c>
      <c r="E60" s="264">
        <v>1</v>
      </c>
      <c r="F60" s="264">
        <v>0</v>
      </c>
      <c r="G60" s="265">
        <f t="shared" si="8"/>
        <v>0</v>
      </c>
      <c r="H60" s="266">
        <v>0</v>
      </c>
      <c r="I60" s="267">
        <f t="shared" si="9"/>
        <v>0</v>
      </c>
      <c r="J60" s="266"/>
      <c r="K60" s="267">
        <f t="shared" si="10"/>
        <v>0</v>
      </c>
      <c r="O60" s="259">
        <v>2</v>
      </c>
      <c r="AA60" s="232">
        <v>3</v>
      </c>
      <c r="AB60" s="232">
        <v>9</v>
      </c>
      <c r="AC60" s="232">
        <v>34532380</v>
      </c>
      <c r="AZ60" s="232">
        <v>3</v>
      </c>
      <c r="BA60" s="232">
        <f t="shared" si="11"/>
        <v>0</v>
      </c>
      <c r="BB60" s="232">
        <f t="shared" si="12"/>
        <v>0</v>
      </c>
      <c r="BC60" s="232">
        <f t="shared" si="13"/>
        <v>0</v>
      </c>
      <c r="BD60" s="232">
        <f t="shared" si="14"/>
        <v>0</v>
      </c>
      <c r="BE60" s="232">
        <f t="shared" si="15"/>
        <v>0</v>
      </c>
      <c r="CA60" s="259">
        <v>3</v>
      </c>
      <c r="CB60" s="259">
        <v>9</v>
      </c>
    </row>
    <row r="61" spans="1:80" x14ac:dyDescent="0.2">
      <c r="A61" s="260">
        <v>48</v>
      </c>
      <c r="B61" s="261" t="s">
        <v>714</v>
      </c>
      <c r="C61" s="262" t="s">
        <v>715</v>
      </c>
      <c r="D61" s="263" t="s">
        <v>628</v>
      </c>
      <c r="E61" s="264">
        <v>10</v>
      </c>
      <c r="F61" s="264">
        <v>0</v>
      </c>
      <c r="G61" s="265">
        <f t="shared" si="8"/>
        <v>0</v>
      </c>
      <c r="H61" s="266">
        <v>0</v>
      </c>
      <c r="I61" s="267">
        <f t="shared" si="9"/>
        <v>0</v>
      </c>
      <c r="J61" s="266"/>
      <c r="K61" s="267">
        <f t="shared" si="10"/>
        <v>0</v>
      </c>
      <c r="O61" s="259">
        <v>2</v>
      </c>
      <c r="AA61" s="232">
        <v>3</v>
      </c>
      <c r="AB61" s="232">
        <v>9</v>
      </c>
      <c r="AC61" s="232">
        <v>34562499</v>
      </c>
      <c r="AZ61" s="232">
        <v>3</v>
      </c>
      <c r="BA61" s="232">
        <f t="shared" si="11"/>
        <v>0</v>
      </c>
      <c r="BB61" s="232">
        <f t="shared" si="12"/>
        <v>0</v>
      </c>
      <c r="BC61" s="232">
        <f t="shared" si="13"/>
        <v>0</v>
      </c>
      <c r="BD61" s="232">
        <f t="shared" si="14"/>
        <v>0</v>
      </c>
      <c r="BE61" s="232">
        <f t="shared" si="15"/>
        <v>0</v>
      </c>
      <c r="CA61" s="259">
        <v>3</v>
      </c>
      <c r="CB61" s="259">
        <v>9</v>
      </c>
    </row>
    <row r="62" spans="1:80" x14ac:dyDescent="0.2">
      <c r="A62" s="260">
        <v>49</v>
      </c>
      <c r="B62" s="261" t="s">
        <v>716</v>
      </c>
      <c r="C62" s="262" t="s">
        <v>717</v>
      </c>
      <c r="D62" s="263" t="s">
        <v>718</v>
      </c>
      <c r="E62" s="264">
        <v>15</v>
      </c>
      <c r="F62" s="264">
        <v>0</v>
      </c>
      <c r="G62" s="265">
        <f t="shared" si="8"/>
        <v>0</v>
      </c>
      <c r="H62" s="266">
        <v>0</v>
      </c>
      <c r="I62" s="267">
        <f t="shared" si="9"/>
        <v>0</v>
      </c>
      <c r="J62" s="266"/>
      <c r="K62" s="267">
        <f t="shared" si="10"/>
        <v>0</v>
      </c>
      <c r="O62" s="259">
        <v>2</v>
      </c>
      <c r="AA62" s="232">
        <v>3</v>
      </c>
      <c r="AB62" s="232">
        <v>9</v>
      </c>
      <c r="AC62" s="232">
        <v>34562500</v>
      </c>
      <c r="AZ62" s="232">
        <v>3</v>
      </c>
      <c r="BA62" s="232">
        <f t="shared" si="11"/>
        <v>0</v>
      </c>
      <c r="BB62" s="232">
        <f t="shared" si="12"/>
        <v>0</v>
      </c>
      <c r="BC62" s="232">
        <f t="shared" si="13"/>
        <v>0</v>
      </c>
      <c r="BD62" s="232">
        <f t="shared" si="14"/>
        <v>0</v>
      </c>
      <c r="BE62" s="232">
        <f t="shared" si="15"/>
        <v>0</v>
      </c>
      <c r="CA62" s="259">
        <v>3</v>
      </c>
      <c r="CB62" s="259">
        <v>9</v>
      </c>
    </row>
    <row r="63" spans="1:80" x14ac:dyDescent="0.2">
      <c r="A63" s="260">
        <v>50</v>
      </c>
      <c r="B63" s="261" t="s">
        <v>719</v>
      </c>
      <c r="C63" s="262" t="s">
        <v>720</v>
      </c>
      <c r="D63" s="263" t="s">
        <v>718</v>
      </c>
      <c r="E63" s="264">
        <v>10</v>
      </c>
      <c r="F63" s="264">
        <v>0</v>
      </c>
      <c r="G63" s="265">
        <f t="shared" si="8"/>
        <v>0</v>
      </c>
      <c r="H63" s="266">
        <v>0</v>
      </c>
      <c r="I63" s="267">
        <f t="shared" si="9"/>
        <v>0</v>
      </c>
      <c r="J63" s="266"/>
      <c r="K63" s="267">
        <f t="shared" si="10"/>
        <v>0</v>
      </c>
      <c r="O63" s="259">
        <v>2</v>
      </c>
      <c r="AA63" s="232">
        <v>3</v>
      </c>
      <c r="AB63" s="232">
        <v>9</v>
      </c>
      <c r="AC63" s="232">
        <v>34562501</v>
      </c>
      <c r="AZ63" s="232">
        <v>3</v>
      </c>
      <c r="BA63" s="232">
        <f t="shared" si="11"/>
        <v>0</v>
      </c>
      <c r="BB63" s="232">
        <f t="shared" si="12"/>
        <v>0</v>
      </c>
      <c r="BC63" s="232">
        <f t="shared" si="13"/>
        <v>0</v>
      </c>
      <c r="BD63" s="232">
        <f t="shared" si="14"/>
        <v>0</v>
      </c>
      <c r="BE63" s="232">
        <f t="shared" si="15"/>
        <v>0</v>
      </c>
      <c r="CA63" s="259">
        <v>3</v>
      </c>
      <c r="CB63" s="259">
        <v>9</v>
      </c>
    </row>
    <row r="64" spans="1:80" x14ac:dyDescent="0.2">
      <c r="A64" s="260">
        <v>51</v>
      </c>
      <c r="B64" s="261" t="s">
        <v>721</v>
      </c>
      <c r="C64" s="262" t="s">
        <v>722</v>
      </c>
      <c r="D64" s="263" t="s">
        <v>628</v>
      </c>
      <c r="E64" s="264">
        <v>5</v>
      </c>
      <c r="F64" s="264">
        <v>0</v>
      </c>
      <c r="G64" s="265">
        <f t="shared" si="8"/>
        <v>0</v>
      </c>
      <c r="H64" s="266">
        <v>0</v>
      </c>
      <c r="I64" s="267">
        <f t="shared" si="9"/>
        <v>0</v>
      </c>
      <c r="J64" s="266"/>
      <c r="K64" s="267">
        <f t="shared" si="10"/>
        <v>0</v>
      </c>
      <c r="O64" s="259">
        <v>2</v>
      </c>
      <c r="AA64" s="232">
        <v>3</v>
      </c>
      <c r="AB64" s="232">
        <v>9</v>
      </c>
      <c r="AC64" s="232">
        <v>345715131</v>
      </c>
      <c r="AZ64" s="232">
        <v>3</v>
      </c>
      <c r="BA64" s="232">
        <f t="shared" si="11"/>
        <v>0</v>
      </c>
      <c r="BB64" s="232">
        <f t="shared" si="12"/>
        <v>0</v>
      </c>
      <c r="BC64" s="232">
        <f t="shared" si="13"/>
        <v>0</v>
      </c>
      <c r="BD64" s="232">
        <f t="shared" si="14"/>
        <v>0</v>
      </c>
      <c r="BE64" s="232">
        <f t="shared" si="15"/>
        <v>0</v>
      </c>
      <c r="CA64" s="259">
        <v>3</v>
      </c>
      <c r="CB64" s="259">
        <v>9</v>
      </c>
    </row>
    <row r="65" spans="1:80" x14ac:dyDescent="0.2">
      <c r="A65" s="260">
        <v>52</v>
      </c>
      <c r="B65" s="261" t="s">
        <v>723</v>
      </c>
      <c r="C65" s="262" t="s">
        <v>724</v>
      </c>
      <c r="D65" s="263" t="s">
        <v>628</v>
      </c>
      <c r="E65" s="264">
        <v>9</v>
      </c>
      <c r="F65" s="264">
        <v>0</v>
      </c>
      <c r="G65" s="265">
        <f t="shared" si="8"/>
        <v>0</v>
      </c>
      <c r="H65" s="266">
        <v>4.0000000000000003E-5</v>
      </c>
      <c r="I65" s="267">
        <f t="shared" si="9"/>
        <v>3.6000000000000002E-4</v>
      </c>
      <c r="J65" s="266"/>
      <c r="K65" s="267">
        <f t="shared" si="10"/>
        <v>0</v>
      </c>
      <c r="O65" s="259">
        <v>2</v>
      </c>
      <c r="AA65" s="232">
        <v>3</v>
      </c>
      <c r="AB65" s="232">
        <v>9</v>
      </c>
      <c r="AC65" s="232">
        <v>34571520</v>
      </c>
      <c r="AZ65" s="232">
        <v>3</v>
      </c>
      <c r="BA65" s="232">
        <f t="shared" si="11"/>
        <v>0</v>
      </c>
      <c r="BB65" s="232">
        <f t="shared" si="12"/>
        <v>0</v>
      </c>
      <c r="BC65" s="232">
        <f t="shared" si="13"/>
        <v>0</v>
      </c>
      <c r="BD65" s="232">
        <f t="shared" si="14"/>
        <v>0</v>
      </c>
      <c r="BE65" s="232">
        <f t="shared" si="15"/>
        <v>0</v>
      </c>
      <c r="CA65" s="259">
        <v>3</v>
      </c>
      <c r="CB65" s="259">
        <v>9</v>
      </c>
    </row>
    <row r="66" spans="1:80" x14ac:dyDescent="0.2">
      <c r="A66" s="260">
        <v>53</v>
      </c>
      <c r="B66" s="261" t="s">
        <v>725</v>
      </c>
      <c r="C66" s="262" t="s">
        <v>726</v>
      </c>
      <c r="D66" s="263" t="s">
        <v>628</v>
      </c>
      <c r="E66" s="264">
        <v>1</v>
      </c>
      <c r="F66" s="264">
        <v>0</v>
      </c>
      <c r="G66" s="265">
        <f t="shared" si="8"/>
        <v>0</v>
      </c>
      <c r="H66" s="266">
        <v>0</v>
      </c>
      <c r="I66" s="267">
        <f t="shared" si="9"/>
        <v>0</v>
      </c>
      <c r="J66" s="266"/>
      <c r="K66" s="267">
        <f t="shared" si="10"/>
        <v>0</v>
      </c>
      <c r="O66" s="259">
        <v>2</v>
      </c>
      <c r="AA66" s="232">
        <v>3</v>
      </c>
      <c r="AB66" s="232">
        <v>9</v>
      </c>
      <c r="AC66" s="232">
        <v>35700150</v>
      </c>
      <c r="AZ66" s="232">
        <v>3</v>
      </c>
      <c r="BA66" s="232">
        <f t="shared" si="11"/>
        <v>0</v>
      </c>
      <c r="BB66" s="232">
        <f t="shared" si="12"/>
        <v>0</v>
      </c>
      <c r="BC66" s="232">
        <f t="shared" si="13"/>
        <v>0</v>
      </c>
      <c r="BD66" s="232">
        <f t="shared" si="14"/>
        <v>0</v>
      </c>
      <c r="BE66" s="232">
        <f t="shared" si="15"/>
        <v>0</v>
      </c>
      <c r="CA66" s="259">
        <v>3</v>
      </c>
      <c r="CB66" s="259">
        <v>9</v>
      </c>
    </row>
    <row r="67" spans="1:80" x14ac:dyDescent="0.2">
      <c r="A67" s="260">
        <v>54</v>
      </c>
      <c r="B67" s="261" t="s">
        <v>727</v>
      </c>
      <c r="C67" s="262" t="s">
        <v>728</v>
      </c>
      <c r="D67" s="263" t="s">
        <v>729</v>
      </c>
      <c r="E67" s="264">
        <v>12</v>
      </c>
      <c r="F67" s="264">
        <v>0</v>
      </c>
      <c r="G67" s="265">
        <f t="shared" si="8"/>
        <v>0</v>
      </c>
      <c r="H67" s="266">
        <v>8.0000000000000004E-4</v>
      </c>
      <c r="I67" s="267">
        <f t="shared" si="9"/>
        <v>9.6000000000000009E-3</v>
      </c>
      <c r="J67" s="266"/>
      <c r="K67" s="267">
        <f t="shared" si="10"/>
        <v>0</v>
      </c>
      <c r="O67" s="259">
        <v>2</v>
      </c>
      <c r="AA67" s="232">
        <v>3</v>
      </c>
      <c r="AB67" s="232">
        <v>9</v>
      </c>
      <c r="AC67" s="232">
        <v>35821400</v>
      </c>
      <c r="AZ67" s="232">
        <v>3</v>
      </c>
      <c r="BA67" s="232">
        <f t="shared" si="11"/>
        <v>0</v>
      </c>
      <c r="BB67" s="232">
        <f t="shared" si="12"/>
        <v>0</v>
      </c>
      <c r="BC67" s="232">
        <f t="shared" si="13"/>
        <v>0</v>
      </c>
      <c r="BD67" s="232">
        <f t="shared" si="14"/>
        <v>0</v>
      </c>
      <c r="BE67" s="232">
        <f t="shared" si="15"/>
        <v>0</v>
      </c>
      <c r="CA67" s="259">
        <v>3</v>
      </c>
      <c r="CB67" s="259">
        <v>9</v>
      </c>
    </row>
    <row r="68" spans="1:80" x14ac:dyDescent="0.2">
      <c r="A68" s="260">
        <v>55</v>
      </c>
      <c r="B68" s="261" t="s">
        <v>730</v>
      </c>
      <c r="C68" s="262" t="s">
        <v>731</v>
      </c>
      <c r="D68" s="263" t="s">
        <v>628</v>
      </c>
      <c r="E68" s="264">
        <v>2</v>
      </c>
      <c r="F68" s="264">
        <v>0</v>
      </c>
      <c r="G68" s="265">
        <f t="shared" si="8"/>
        <v>0</v>
      </c>
      <c r="H68" s="266">
        <v>0</v>
      </c>
      <c r="I68" s="267">
        <f t="shared" si="9"/>
        <v>0</v>
      </c>
      <c r="J68" s="266"/>
      <c r="K68" s="267">
        <f t="shared" si="10"/>
        <v>0</v>
      </c>
      <c r="O68" s="259">
        <v>2</v>
      </c>
      <c r="AA68" s="232">
        <v>3</v>
      </c>
      <c r="AB68" s="232">
        <v>9</v>
      </c>
      <c r="AC68" s="232">
        <v>35821600</v>
      </c>
      <c r="AZ68" s="232">
        <v>3</v>
      </c>
      <c r="BA68" s="232">
        <f t="shared" si="11"/>
        <v>0</v>
      </c>
      <c r="BB68" s="232">
        <f t="shared" si="12"/>
        <v>0</v>
      </c>
      <c r="BC68" s="232">
        <f t="shared" si="13"/>
        <v>0</v>
      </c>
      <c r="BD68" s="232">
        <f t="shared" si="14"/>
        <v>0</v>
      </c>
      <c r="BE68" s="232">
        <f t="shared" si="15"/>
        <v>0</v>
      </c>
      <c r="CA68" s="259">
        <v>3</v>
      </c>
      <c r="CB68" s="259">
        <v>9</v>
      </c>
    </row>
    <row r="69" spans="1:80" x14ac:dyDescent="0.2">
      <c r="A69" s="260">
        <v>56</v>
      </c>
      <c r="B69" s="261" t="s">
        <v>732</v>
      </c>
      <c r="C69" s="262" t="s">
        <v>733</v>
      </c>
      <c r="D69" s="263" t="s">
        <v>628</v>
      </c>
      <c r="E69" s="264">
        <v>1</v>
      </c>
      <c r="F69" s="264">
        <v>0</v>
      </c>
      <c r="G69" s="265">
        <f t="shared" si="8"/>
        <v>0</v>
      </c>
      <c r="H69" s="266">
        <v>0</v>
      </c>
      <c r="I69" s="267">
        <f t="shared" si="9"/>
        <v>0</v>
      </c>
      <c r="J69" s="266"/>
      <c r="K69" s="267">
        <f t="shared" si="10"/>
        <v>0</v>
      </c>
      <c r="O69" s="259">
        <v>2</v>
      </c>
      <c r="AA69" s="232">
        <v>3</v>
      </c>
      <c r="AB69" s="232">
        <v>9</v>
      </c>
      <c r="AC69" s="232">
        <v>35822107</v>
      </c>
      <c r="AZ69" s="232">
        <v>3</v>
      </c>
      <c r="BA69" s="232">
        <f t="shared" si="11"/>
        <v>0</v>
      </c>
      <c r="BB69" s="232">
        <f t="shared" si="12"/>
        <v>0</v>
      </c>
      <c r="BC69" s="232">
        <f t="shared" si="13"/>
        <v>0</v>
      </c>
      <c r="BD69" s="232">
        <f t="shared" si="14"/>
        <v>0</v>
      </c>
      <c r="BE69" s="232">
        <f t="shared" si="15"/>
        <v>0</v>
      </c>
      <c r="CA69" s="259">
        <v>3</v>
      </c>
      <c r="CB69" s="259">
        <v>9</v>
      </c>
    </row>
    <row r="70" spans="1:80" x14ac:dyDescent="0.2">
      <c r="A70" s="260">
        <v>57</v>
      </c>
      <c r="B70" s="261" t="s">
        <v>734</v>
      </c>
      <c r="C70" s="262" t="s">
        <v>735</v>
      </c>
      <c r="D70" s="263" t="s">
        <v>628</v>
      </c>
      <c r="E70" s="264">
        <v>1</v>
      </c>
      <c r="F70" s="264">
        <v>0</v>
      </c>
      <c r="G70" s="265">
        <f t="shared" si="8"/>
        <v>0</v>
      </c>
      <c r="H70" s="266">
        <v>0</v>
      </c>
      <c r="I70" s="267">
        <f t="shared" si="9"/>
        <v>0</v>
      </c>
      <c r="J70" s="266"/>
      <c r="K70" s="267">
        <f t="shared" si="10"/>
        <v>0</v>
      </c>
      <c r="O70" s="259">
        <v>2</v>
      </c>
      <c r="AA70" s="232">
        <v>3</v>
      </c>
      <c r="AB70" s="232">
        <v>9</v>
      </c>
      <c r="AC70" s="232">
        <v>35822109</v>
      </c>
      <c r="AZ70" s="232">
        <v>3</v>
      </c>
      <c r="BA70" s="232">
        <f t="shared" si="11"/>
        <v>0</v>
      </c>
      <c r="BB70" s="232">
        <f t="shared" si="12"/>
        <v>0</v>
      </c>
      <c r="BC70" s="232">
        <f t="shared" si="13"/>
        <v>0</v>
      </c>
      <c r="BD70" s="232">
        <f t="shared" si="14"/>
        <v>0</v>
      </c>
      <c r="BE70" s="232">
        <f t="shared" si="15"/>
        <v>0</v>
      </c>
      <c r="CA70" s="259">
        <v>3</v>
      </c>
      <c r="CB70" s="259">
        <v>9</v>
      </c>
    </row>
    <row r="71" spans="1:80" x14ac:dyDescent="0.2">
      <c r="A71" s="260">
        <v>58</v>
      </c>
      <c r="B71" s="261" t="s">
        <v>736</v>
      </c>
      <c r="C71" s="262" t="s">
        <v>737</v>
      </c>
      <c r="D71" s="263" t="s">
        <v>628</v>
      </c>
      <c r="E71" s="264">
        <v>2</v>
      </c>
      <c r="F71" s="264">
        <v>0</v>
      </c>
      <c r="G71" s="265">
        <f t="shared" si="8"/>
        <v>0</v>
      </c>
      <c r="H71" s="266">
        <v>0</v>
      </c>
      <c r="I71" s="267">
        <f t="shared" si="9"/>
        <v>0</v>
      </c>
      <c r="J71" s="266"/>
      <c r="K71" s="267">
        <f t="shared" si="10"/>
        <v>0</v>
      </c>
      <c r="O71" s="259">
        <v>2</v>
      </c>
      <c r="AA71" s="232">
        <v>3</v>
      </c>
      <c r="AB71" s="232">
        <v>9</v>
      </c>
      <c r="AC71" s="232">
        <v>35822111</v>
      </c>
      <c r="AZ71" s="232">
        <v>3</v>
      </c>
      <c r="BA71" s="232">
        <f t="shared" si="11"/>
        <v>0</v>
      </c>
      <c r="BB71" s="232">
        <f t="shared" si="12"/>
        <v>0</v>
      </c>
      <c r="BC71" s="232">
        <f t="shared" si="13"/>
        <v>0</v>
      </c>
      <c r="BD71" s="232">
        <f t="shared" si="14"/>
        <v>0</v>
      </c>
      <c r="BE71" s="232">
        <f t="shared" si="15"/>
        <v>0</v>
      </c>
      <c r="CA71" s="259">
        <v>3</v>
      </c>
      <c r="CB71" s="259">
        <v>9</v>
      </c>
    </row>
    <row r="72" spans="1:80" x14ac:dyDescent="0.2">
      <c r="A72" s="260">
        <v>59</v>
      </c>
      <c r="B72" s="261" t="s">
        <v>738</v>
      </c>
      <c r="C72" s="262" t="s">
        <v>739</v>
      </c>
      <c r="D72" s="263" t="s">
        <v>628</v>
      </c>
      <c r="E72" s="264">
        <v>1</v>
      </c>
      <c r="F72" s="264">
        <v>0</v>
      </c>
      <c r="G72" s="265">
        <f t="shared" si="8"/>
        <v>0</v>
      </c>
      <c r="H72" s="266">
        <v>0</v>
      </c>
      <c r="I72" s="267">
        <f t="shared" si="9"/>
        <v>0</v>
      </c>
      <c r="J72" s="266"/>
      <c r="K72" s="267">
        <f t="shared" si="10"/>
        <v>0</v>
      </c>
      <c r="O72" s="259">
        <v>2</v>
      </c>
      <c r="AA72" s="232">
        <v>3</v>
      </c>
      <c r="AB72" s="232">
        <v>9</v>
      </c>
      <c r="AC72" s="232">
        <v>35824001</v>
      </c>
      <c r="AZ72" s="232">
        <v>3</v>
      </c>
      <c r="BA72" s="232">
        <f t="shared" si="11"/>
        <v>0</v>
      </c>
      <c r="BB72" s="232">
        <f t="shared" si="12"/>
        <v>0</v>
      </c>
      <c r="BC72" s="232">
        <f t="shared" si="13"/>
        <v>0</v>
      </c>
      <c r="BD72" s="232">
        <f t="shared" si="14"/>
        <v>0</v>
      </c>
      <c r="BE72" s="232">
        <f t="shared" si="15"/>
        <v>0</v>
      </c>
      <c r="CA72" s="259">
        <v>3</v>
      </c>
      <c r="CB72" s="259">
        <v>9</v>
      </c>
    </row>
    <row r="73" spans="1:80" x14ac:dyDescent="0.2">
      <c r="A73" s="260">
        <v>60</v>
      </c>
      <c r="B73" s="261" t="s">
        <v>643</v>
      </c>
      <c r="C73" s="262" t="s">
        <v>644</v>
      </c>
      <c r="D73" s="263" t="s">
        <v>645</v>
      </c>
      <c r="E73" s="264">
        <v>106.41289999999999</v>
      </c>
      <c r="F73" s="264">
        <v>0</v>
      </c>
      <c r="G73" s="265">
        <f t="shared" si="8"/>
        <v>0</v>
      </c>
      <c r="H73" s="266">
        <v>0</v>
      </c>
      <c r="I73" s="267">
        <f t="shared" si="9"/>
        <v>0</v>
      </c>
      <c r="J73" s="266"/>
      <c r="K73" s="267">
        <f t="shared" si="10"/>
        <v>0</v>
      </c>
      <c r="O73" s="259">
        <v>2</v>
      </c>
      <c r="AA73" s="232">
        <v>9</v>
      </c>
      <c r="AB73" s="232">
        <v>13</v>
      </c>
      <c r="AC73" s="232">
        <v>4</v>
      </c>
      <c r="AZ73" s="232">
        <v>3</v>
      </c>
      <c r="BA73" s="232">
        <f t="shared" si="11"/>
        <v>0</v>
      </c>
      <c r="BB73" s="232">
        <f t="shared" si="12"/>
        <v>0</v>
      </c>
      <c r="BC73" s="232">
        <f t="shared" si="13"/>
        <v>0</v>
      </c>
      <c r="BD73" s="232">
        <f t="shared" si="14"/>
        <v>0</v>
      </c>
      <c r="BE73" s="232">
        <f t="shared" si="15"/>
        <v>0</v>
      </c>
      <c r="CA73" s="259">
        <v>9</v>
      </c>
      <c r="CB73" s="259">
        <v>13</v>
      </c>
    </row>
    <row r="74" spans="1:80" x14ac:dyDescent="0.2">
      <c r="A74" s="260">
        <v>61</v>
      </c>
      <c r="B74" s="261" t="s">
        <v>646</v>
      </c>
      <c r="C74" s="262" t="s">
        <v>647</v>
      </c>
      <c r="D74" s="263" t="s">
        <v>648</v>
      </c>
      <c r="E74" s="264">
        <v>106.41289999999999</v>
      </c>
      <c r="F74" s="264">
        <v>0</v>
      </c>
      <c r="G74" s="265">
        <f t="shared" si="8"/>
        <v>0</v>
      </c>
      <c r="H74" s="266">
        <v>0</v>
      </c>
      <c r="I74" s="267">
        <f t="shared" si="9"/>
        <v>0</v>
      </c>
      <c r="J74" s="266"/>
      <c r="K74" s="267">
        <f t="shared" si="10"/>
        <v>0</v>
      </c>
      <c r="O74" s="259">
        <v>2</v>
      </c>
      <c r="AA74" s="232">
        <v>9</v>
      </c>
      <c r="AB74" s="232">
        <v>16</v>
      </c>
      <c r="AC74" s="232">
        <v>4</v>
      </c>
      <c r="AZ74" s="232">
        <v>4</v>
      </c>
      <c r="BA74" s="232">
        <f t="shared" si="11"/>
        <v>0</v>
      </c>
      <c r="BB74" s="232">
        <f t="shared" si="12"/>
        <v>0</v>
      </c>
      <c r="BC74" s="232">
        <f t="shared" si="13"/>
        <v>0</v>
      </c>
      <c r="BD74" s="232">
        <f t="shared" si="14"/>
        <v>0</v>
      </c>
      <c r="BE74" s="232">
        <f t="shared" si="15"/>
        <v>0</v>
      </c>
      <c r="CA74" s="259">
        <v>9</v>
      </c>
      <c r="CB74" s="259">
        <v>16</v>
      </c>
    </row>
    <row r="75" spans="1:80" x14ac:dyDescent="0.2">
      <c r="A75" s="277"/>
      <c r="B75" s="278" t="s">
        <v>100</v>
      </c>
      <c r="C75" s="279" t="s">
        <v>667</v>
      </c>
      <c r="D75" s="280"/>
      <c r="E75" s="281"/>
      <c r="F75" s="282"/>
      <c r="G75" s="283">
        <f>SUM(G35:G74)</f>
        <v>0</v>
      </c>
      <c r="H75" s="284"/>
      <c r="I75" s="285">
        <f>SUM(I35:I74)</f>
        <v>2.8309999999999998E-2</v>
      </c>
      <c r="J75" s="284"/>
      <c r="K75" s="285">
        <f>SUM(K35:K74)</f>
        <v>0</v>
      </c>
      <c r="O75" s="259">
        <v>4</v>
      </c>
      <c r="BA75" s="286">
        <f>SUM(BA35:BA74)</f>
        <v>0</v>
      </c>
      <c r="BB75" s="286">
        <f>SUM(BB35:BB74)</f>
        <v>0</v>
      </c>
      <c r="BC75" s="286">
        <f>SUM(BC35:BC74)</f>
        <v>0</v>
      </c>
      <c r="BD75" s="286">
        <f>SUM(BD35:BD74)</f>
        <v>0</v>
      </c>
      <c r="BE75" s="286">
        <f>SUM(BE35:BE74)</f>
        <v>0</v>
      </c>
    </row>
    <row r="76" spans="1:80" x14ac:dyDescent="0.2">
      <c r="E76" s="232"/>
    </row>
    <row r="77" spans="1:80" x14ac:dyDescent="0.2">
      <c r="E77" s="232"/>
    </row>
    <row r="78" spans="1:80" x14ac:dyDescent="0.2">
      <c r="E78" s="232"/>
    </row>
    <row r="79" spans="1:80" x14ac:dyDescent="0.2">
      <c r="E79" s="232"/>
    </row>
    <row r="80" spans="1:80" x14ac:dyDescent="0.2">
      <c r="E80" s="232"/>
    </row>
    <row r="81" spans="5:5" x14ac:dyDescent="0.2">
      <c r="E81" s="232"/>
    </row>
    <row r="82" spans="5:5" x14ac:dyDescent="0.2">
      <c r="E82" s="232"/>
    </row>
    <row r="83" spans="5:5" x14ac:dyDescent="0.2">
      <c r="E83" s="232"/>
    </row>
    <row r="84" spans="5:5" x14ac:dyDescent="0.2">
      <c r="E84" s="232"/>
    </row>
    <row r="85" spans="5:5" x14ac:dyDescent="0.2">
      <c r="E85" s="232"/>
    </row>
    <row r="86" spans="5:5" x14ac:dyDescent="0.2">
      <c r="E86" s="232"/>
    </row>
    <row r="87" spans="5:5" x14ac:dyDescent="0.2">
      <c r="E87" s="232"/>
    </row>
    <row r="88" spans="5:5" x14ac:dyDescent="0.2">
      <c r="E88" s="232"/>
    </row>
    <row r="89" spans="5:5" x14ac:dyDescent="0.2">
      <c r="E89" s="232"/>
    </row>
    <row r="90" spans="5:5" x14ac:dyDescent="0.2">
      <c r="E90" s="232"/>
    </row>
    <row r="91" spans="5:5" x14ac:dyDescent="0.2">
      <c r="E91" s="232"/>
    </row>
    <row r="92" spans="5:5" x14ac:dyDescent="0.2">
      <c r="E92" s="232"/>
    </row>
    <row r="93" spans="5:5" x14ac:dyDescent="0.2">
      <c r="E93" s="232"/>
    </row>
    <row r="94" spans="5:5" x14ac:dyDescent="0.2">
      <c r="E94" s="232"/>
    </row>
    <row r="95" spans="5:5" x14ac:dyDescent="0.2">
      <c r="E95" s="232"/>
    </row>
    <row r="96" spans="5:5" x14ac:dyDescent="0.2">
      <c r="E96" s="232"/>
    </row>
    <row r="97" spans="1:7" x14ac:dyDescent="0.2">
      <c r="E97" s="232"/>
    </row>
    <row r="98" spans="1:7" x14ac:dyDescent="0.2">
      <c r="E98" s="232"/>
    </row>
    <row r="99" spans="1:7" x14ac:dyDescent="0.2">
      <c r="A99" s="276"/>
      <c r="B99" s="276"/>
      <c r="C99" s="276"/>
      <c r="D99" s="276"/>
      <c r="E99" s="276"/>
      <c r="F99" s="276"/>
      <c r="G99" s="276"/>
    </row>
    <row r="100" spans="1:7" x14ac:dyDescent="0.2">
      <c r="A100" s="276"/>
      <c r="B100" s="276"/>
      <c r="C100" s="276"/>
      <c r="D100" s="276"/>
      <c r="E100" s="276"/>
      <c r="F100" s="276"/>
      <c r="G100" s="276"/>
    </row>
    <row r="101" spans="1:7" x14ac:dyDescent="0.2">
      <c r="A101" s="276"/>
      <c r="B101" s="276"/>
      <c r="C101" s="276"/>
      <c r="D101" s="276"/>
      <c r="E101" s="276"/>
      <c r="F101" s="276"/>
      <c r="G101" s="276"/>
    </row>
    <row r="102" spans="1:7" x14ac:dyDescent="0.2">
      <c r="A102" s="276"/>
      <c r="B102" s="276"/>
      <c r="C102" s="276"/>
      <c r="D102" s="276"/>
      <c r="E102" s="276"/>
      <c r="F102" s="276"/>
      <c r="G102" s="276"/>
    </row>
    <row r="103" spans="1:7" x14ac:dyDescent="0.2">
      <c r="E103" s="232"/>
    </row>
    <row r="104" spans="1:7" x14ac:dyDescent="0.2">
      <c r="E104" s="232"/>
    </row>
    <row r="105" spans="1:7" x14ac:dyDescent="0.2">
      <c r="E105" s="232"/>
    </row>
    <row r="106" spans="1:7" x14ac:dyDescent="0.2">
      <c r="E106" s="232"/>
    </row>
    <row r="107" spans="1:7" x14ac:dyDescent="0.2">
      <c r="E107" s="232"/>
    </row>
    <row r="108" spans="1:7" x14ac:dyDescent="0.2">
      <c r="E108" s="232"/>
    </row>
    <row r="109" spans="1:7" x14ac:dyDescent="0.2">
      <c r="E109" s="232"/>
    </row>
    <row r="110" spans="1:7" x14ac:dyDescent="0.2">
      <c r="E110" s="232"/>
    </row>
    <row r="111" spans="1:7" x14ac:dyDescent="0.2">
      <c r="E111" s="232"/>
    </row>
    <row r="112" spans="1:7" x14ac:dyDescent="0.2">
      <c r="E112" s="232"/>
    </row>
    <row r="113" spans="5:5" x14ac:dyDescent="0.2">
      <c r="E113" s="232"/>
    </row>
    <row r="114" spans="5:5" x14ac:dyDescent="0.2">
      <c r="E114" s="232"/>
    </row>
    <row r="115" spans="5:5" x14ac:dyDescent="0.2">
      <c r="E115" s="232"/>
    </row>
    <row r="116" spans="5:5" x14ac:dyDescent="0.2">
      <c r="E116" s="232"/>
    </row>
    <row r="117" spans="5:5" x14ac:dyDescent="0.2">
      <c r="E117" s="232"/>
    </row>
    <row r="118" spans="5:5" x14ac:dyDescent="0.2">
      <c r="E118" s="232"/>
    </row>
    <row r="119" spans="5:5" x14ac:dyDescent="0.2">
      <c r="E119" s="232"/>
    </row>
    <row r="120" spans="5:5" x14ac:dyDescent="0.2">
      <c r="E120" s="232"/>
    </row>
    <row r="121" spans="5:5" x14ac:dyDescent="0.2">
      <c r="E121" s="232"/>
    </row>
    <row r="122" spans="5:5" x14ac:dyDescent="0.2">
      <c r="E122" s="232"/>
    </row>
    <row r="123" spans="5:5" x14ac:dyDescent="0.2">
      <c r="E123" s="232"/>
    </row>
    <row r="124" spans="5:5" x14ac:dyDescent="0.2">
      <c r="E124" s="232"/>
    </row>
    <row r="125" spans="5:5" x14ac:dyDescent="0.2">
      <c r="E125" s="232"/>
    </row>
    <row r="126" spans="5:5" x14ac:dyDescent="0.2">
      <c r="E126" s="232"/>
    </row>
    <row r="127" spans="5:5" x14ac:dyDescent="0.2">
      <c r="E127" s="232"/>
    </row>
    <row r="128" spans="5:5" x14ac:dyDescent="0.2">
      <c r="E128" s="232"/>
    </row>
    <row r="129" spans="1:7" x14ac:dyDescent="0.2">
      <c r="E129" s="232"/>
    </row>
    <row r="130" spans="1:7" x14ac:dyDescent="0.2">
      <c r="E130" s="232"/>
    </row>
    <row r="131" spans="1:7" x14ac:dyDescent="0.2">
      <c r="E131" s="232"/>
    </row>
    <row r="132" spans="1:7" x14ac:dyDescent="0.2">
      <c r="E132" s="232"/>
    </row>
    <row r="133" spans="1:7" x14ac:dyDescent="0.2">
      <c r="E133" s="232"/>
    </row>
    <row r="134" spans="1:7" x14ac:dyDescent="0.2">
      <c r="A134" s="287"/>
      <c r="B134" s="287"/>
    </row>
    <row r="135" spans="1:7" x14ac:dyDescent="0.2">
      <c r="A135" s="276"/>
      <c r="B135" s="276"/>
      <c r="C135" s="288"/>
      <c r="D135" s="288"/>
      <c r="E135" s="289"/>
      <c r="F135" s="288"/>
      <c r="G135" s="290"/>
    </row>
    <row r="136" spans="1:7" x14ac:dyDescent="0.2">
      <c r="A136" s="291"/>
      <c r="B136" s="291"/>
      <c r="C136" s="276"/>
      <c r="D136" s="276"/>
      <c r="E136" s="292"/>
      <c r="F136" s="276"/>
      <c r="G136" s="276"/>
    </row>
    <row r="137" spans="1:7" x14ac:dyDescent="0.2">
      <c r="A137" s="276"/>
      <c r="B137" s="276"/>
      <c r="C137" s="276"/>
      <c r="D137" s="276"/>
      <c r="E137" s="292"/>
      <c r="F137" s="276"/>
      <c r="G137" s="276"/>
    </row>
    <row r="138" spans="1:7" x14ac:dyDescent="0.2">
      <c r="A138" s="276"/>
      <c r="B138" s="276"/>
      <c r="C138" s="276"/>
      <c r="D138" s="276"/>
      <c r="E138" s="292"/>
      <c r="F138" s="276"/>
      <c r="G138" s="276"/>
    </row>
    <row r="139" spans="1:7" x14ac:dyDescent="0.2">
      <c r="A139" s="276"/>
      <c r="B139" s="276"/>
      <c r="C139" s="276"/>
      <c r="D139" s="276"/>
      <c r="E139" s="292"/>
      <c r="F139" s="276"/>
      <c r="G139" s="276"/>
    </row>
    <row r="140" spans="1:7" x14ac:dyDescent="0.2">
      <c r="A140" s="276"/>
      <c r="B140" s="276"/>
      <c r="C140" s="276"/>
      <c r="D140" s="276"/>
      <c r="E140" s="292"/>
      <c r="F140" s="276"/>
      <c r="G140" s="276"/>
    </row>
    <row r="141" spans="1:7" x14ac:dyDescent="0.2">
      <c r="A141" s="276"/>
      <c r="B141" s="276"/>
      <c r="C141" s="276"/>
      <c r="D141" s="276"/>
      <c r="E141" s="292"/>
      <c r="F141" s="276"/>
      <c r="G141" s="276"/>
    </row>
    <row r="142" spans="1:7" x14ac:dyDescent="0.2">
      <c r="A142" s="276"/>
      <c r="B142" s="276"/>
      <c r="C142" s="276"/>
      <c r="D142" s="276"/>
      <c r="E142" s="292"/>
      <c r="F142" s="276"/>
      <c r="G142" s="276"/>
    </row>
    <row r="143" spans="1:7" x14ac:dyDescent="0.2">
      <c r="A143" s="276"/>
      <c r="B143" s="276"/>
      <c r="C143" s="276"/>
      <c r="D143" s="276"/>
      <c r="E143" s="292"/>
      <c r="F143" s="276"/>
      <c r="G143" s="276"/>
    </row>
    <row r="144" spans="1:7" x14ac:dyDescent="0.2">
      <c r="A144" s="276"/>
      <c r="B144" s="276"/>
      <c r="C144" s="276"/>
      <c r="D144" s="276"/>
      <c r="E144" s="292"/>
      <c r="F144" s="276"/>
      <c r="G144" s="276"/>
    </row>
    <row r="145" spans="1:7" x14ac:dyDescent="0.2">
      <c r="A145" s="276"/>
      <c r="B145" s="276"/>
      <c r="C145" s="276"/>
      <c r="D145" s="276"/>
      <c r="E145" s="292"/>
      <c r="F145" s="276"/>
      <c r="G145" s="276"/>
    </row>
    <row r="146" spans="1:7" x14ac:dyDescent="0.2">
      <c r="A146" s="276"/>
      <c r="B146" s="276"/>
      <c r="C146" s="276"/>
      <c r="D146" s="276"/>
      <c r="E146" s="292"/>
      <c r="F146" s="276"/>
      <c r="G146" s="276"/>
    </row>
    <row r="147" spans="1:7" x14ac:dyDescent="0.2">
      <c r="A147" s="276"/>
      <c r="B147" s="276"/>
      <c r="C147" s="276"/>
      <c r="D147" s="276"/>
      <c r="E147" s="292"/>
      <c r="F147" s="276"/>
      <c r="G147" s="276"/>
    </row>
    <row r="148" spans="1:7" x14ac:dyDescent="0.2">
      <c r="A148" s="276"/>
      <c r="B148" s="276"/>
      <c r="C148" s="276"/>
      <c r="D148" s="276"/>
      <c r="E148" s="292"/>
      <c r="F148" s="276"/>
      <c r="G148" s="276"/>
    </row>
  </sheetData>
  <mergeCells count="4">
    <mergeCell ref="A1:G1"/>
    <mergeCell ref="A3:B3"/>
    <mergeCell ref="A4:B4"/>
    <mergeCell ref="E4:G4"/>
  </mergeCells>
  <printOptions gridLinesSet="0"/>
  <pageMargins left="0.98425196850393704" right="0.39370078740157483" top="0.78740157480314965" bottom="0.78740157480314965" header="0" footer="0.19685039370078741"/>
  <pageSetup paperSize="9" scale="90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023AB0-07B9-474A-B6A3-1020FB03863F}">
  <sheetPr codeName="List25"/>
  <dimension ref="A1:BE51"/>
  <sheetViews>
    <sheetView zoomScaleNormal="100" workbookViewId="0"/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256" width="9.140625" style="1"/>
    <col min="257" max="257" width="2" style="1" customWidth="1"/>
    <col min="258" max="258" width="15" style="1" customWidth="1"/>
    <col min="259" max="259" width="15.85546875" style="1" customWidth="1"/>
    <col min="260" max="260" width="14.5703125" style="1" customWidth="1"/>
    <col min="261" max="261" width="13.5703125" style="1" customWidth="1"/>
    <col min="262" max="262" width="16.5703125" style="1" customWidth="1"/>
    <col min="263" max="263" width="15.28515625" style="1" customWidth="1"/>
    <col min="264" max="512" width="9.140625" style="1"/>
    <col min="513" max="513" width="2" style="1" customWidth="1"/>
    <col min="514" max="514" width="15" style="1" customWidth="1"/>
    <col min="515" max="515" width="15.85546875" style="1" customWidth="1"/>
    <col min="516" max="516" width="14.5703125" style="1" customWidth="1"/>
    <col min="517" max="517" width="13.5703125" style="1" customWidth="1"/>
    <col min="518" max="518" width="16.5703125" style="1" customWidth="1"/>
    <col min="519" max="519" width="15.28515625" style="1" customWidth="1"/>
    <col min="520" max="768" width="9.140625" style="1"/>
    <col min="769" max="769" width="2" style="1" customWidth="1"/>
    <col min="770" max="770" width="15" style="1" customWidth="1"/>
    <col min="771" max="771" width="15.85546875" style="1" customWidth="1"/>
    <col min="772" max="772" width="14.5703125" style="1" customWidth="1"/>
    <col min="773" max="773" width="13.5703125" style="1" customWidth="1"/>
    <col min="774" max="774" width="16.5703125" style="1" customWidth="1"/>
    <col min="775" max="775" width="15.28515625" style="1" customWidth="1"/>
    <col min="776" max="1024" width="9.140625" style="1"/>
    <col min="1025" max="1025" width="2" style="1" customWidth="1"/>
    <col min="1026" max="1026" width="15" style="1" customWidth="1"/>
    <col min="1027" max="1027" width="15.85546875" style="1" customWidth="1"/>
    <col min="1028" max="1028" width="14.5703125" style="1" customWidth="1"/>
    <col min="1029" max="1029" width="13.5703125" style="1" customWidth="1"/>
    <col min="1030" max="1030" width="16.5703125" style="1" customWidth="1"/>
    <col min="1031" max="1031" width="15.28515625" style="1" customWidth="1"/>
    <col min="1032" max="1280" width="9.140625" style="1"/>
    <col min="1281" max="1281" width="2" style="1" customWidth="1"/>
    <col min="1282" max="1282" width="15" style="1" customWidth="1"/>
    <col min="1283" max="1283" width="15.85546875" style="1" customWidth="1"/>
    <col min="1284" max="1284" width="14.5703125" style="1" customWidth="1"/>
    <col min="1285" max="1285" width="13.5703125" style="1" customWidth="1"/>
    <col min="1286" max="1286" width="16.5703125" style="1" customWidth="1"/>
    <col min="1287" max="1287" width="15.28515625" style="1" customWidth="1"/>
    <col min="1288" max="1536" width="9.140625" style="1"/>
    <col min="1537" max="1537" width="2" style="1" customWidth="1"/>
    <col min="1538" max="1538" width="15" style="1" customWidth="1"/>
    <col min="1539" max="1539" width="15.85546875" style="1" customWidth="1"/>
    <col min="1540" max="1540" width="14.5703125" style="1" customWidth="1"/>
    <col min="1541" max="1541" width="13.5703125" style="1" customWidth="1"/>
    <col min="1542" max="1542" width="16.5703125" style="1" customWidth="1"/>
    <col min="1543" max="1543" width="15.28515625" style="1" customWidth="1"/>
    <col min="1544" max="1792" width="9.140625" style="1"/>
    <col min="1793" max="1793" width="2" style="1" customWidth="1"/>
    <col min="1794" max="1794" width="15" style="1" customWidth="1"/>
    <col min="1795" max="1795" width="15.85546875" style="1" customWidth="1"/>
    <col min="1796" max="1796" width="14.5703125" style="1" customWidth="1"/>
    <col min="1797" max="1797" width="13.5703125" style="1" customWidth="1"/>
    <col min="1798" max="1798" width="16.5703125" style="1" customWidth="1"/>
    <col min="1799" max="1799" width="15.28515625" style="1" customWidth="1"/>
    <col min="1800" max="2048" width="9.140625" style="1"/>
    <col min="2049" max="2049" width="2" style="1" customWidth="1"/>
    <col min="2050" max="2050" width="15" style="1" customWidth="1"/>
    <col min="2051" max="2051" width="15.85546875" style="1" customWidth="1"/>
    <col min="2052" max="2052" width="14.5703125" style="1" customWidth="1"/>
    <col min="2053" max="2053" width="13.5703125" style="1" customWidth="1"/>
    <col min="2054" max="2054" width="16.5703125" style="1" customWidth="1"/>
    <col min="2055" max="2055" width="15.28515625" style="1" customWidth="1"/>
    <col min="2056" max="2304" width="9.140625" style="1"/>
    <col min="2305" max="2305" width="2" style="1" customWidth="1"/>
    <col min="2306" max="2306" width="15" style="1" customWidth="1"/>
    <col min="2307" max="2307" width="15.85546875" style="1" customWidth="1"/>
    <col min="2308" max="2308" width="14.5703125" style="1" customWidth="1"/>
    <col min="2309" max="2309" width="13.5703125" style="1" customWidth="1"/>
    <col min="2310" max="2310" width="16.5703125" style="1" customWidth="1"/>
    <col min="2311" max="2311" width="15.28515625" style="1" customWidth="1"/>
    <col min="2312" max="2560" width="9.140625" style="1"/>
    <col min="2561" max="2561" width="2" style="1" customWidth="1"/>
    <col min="2562" max="2562" width="15" style="1" customWidth="1"/>
    <col min="2563" max="2563" width="15.85546875" style="1" customWidth="1"/>
    <col min="2564" max="2564" width="14.5703125" style="1" customWidth="1"/>
    <col min="2565" max="2565" width="13.5703125" style="1" customWidth="1"/>
    <col min="2566" max="2566" width="16.5703125" style="1" customWidth="1"/>
    <col min="2567" max="2567" width="15.28515625" style="1" customWidth="1"/>
    <col min="2568" max="2816" width="9.140625" style="1"/>
    <col min="2817" max="2817" width="2" style="1" customWidth="1"/>
    <col min="2818" max="2818" width="15" style="1" customWidth="1"/>
    <col min="2819" max="2819" width="15.85546875" style="1" customWidth="1"/>
    <col min="2820" max="2820" width="14.5703125" style="1" customWidth="1"/>
    <col min="2821" max="2821" width="13.5703125" style="1" customWidth="1"/>
    <col min="2822" max="2822" width="16.5703125" style="1" customWidth="1"/>
    <col min="2823" max="2823" width="15.28515625" style="1" customWidth="1"/>
    <col min="2824" max="3072" width="9.140625" style="1"/>
    <col min="3073" max="3073" width="2" style="1" customWidth="1"/>
    <col min="3074" max="3074" width="15" style="1" customWidth="1"/>
    <col min="3075" max="3075" width="15.85546875" style="1" customWidth="1"/>
    <col min="3076" max="3076" width="14.5703125" style="1" customWidth="1"/>
    <col min="3077" max="3077" width="13.5703125" style="1" customWidth="1"/>
    <col min="3078" max="3078" width="16.5703125" style="1" customWidth="1"/>
    <col min="3079" max="3079" width="15.28515625" style="1" customWidth="1"/>
    <col min="3080" max="3328" width="9.140625" style="1"/>
    <col min="3329" max="3329" width="2" style="1" customWidth="1"/>
    <col min="3330" max="3330" width="15" style="1" customWidth="1"/>
    <col min="3331" max="3331" width="15.85546875" style="1" customWidth="1"/>
    <col min="3332" max="3332" width="14.5703125" style="1" customWidth="1"/>
    <col min="3333" max="3333" width="13.5703125" style="1" customWidth="1"/>
    <col min="3334" max="3334" width="16.5703125" style="1" customWidth="1"/>
    <col min="3335" max="3335" width="15.28515625" style="1" customWidth="1"/>
    <col min="3336" max="3584" width="9.140625" style="1"/>
    <col min="3585" max="3585" width="2" style="1" customWidth="1"/>
    <col min="3586" max="3586" width="15" style="1" customWidth="1"/>
    <col min="3587" max="3587" width="15.85546875" style="1" customWidth="1"/>
    <col min="3588" max="3588" width="14.5703125" style="1" customWidth="1"/>
    <col min="3589" max="3589" width="13.5703125" style="1" customWidth="1"/>
    <col min="3590" max="3590" width="16.5703125" style="1" customWidth="1"/>
    <col min="3591" max="3591" width="15.28515625" style="1" customWidth="1"/>
    <col min="3592" max="3840" width="9.140625" style="1"/>
    <col min="3841" max="3841" width="2" style="1" customWidth="1"/>
    <col min="3842" max="3842" width="15" style="1" customWidth="1"/>
    <col min="3843" max="3843" width="15.85546875" style="1" customWidth="1"/>
    <col min="3844" max="3844" width="14.5703125" style="1" customWidth="1"/>
    <col min="3845" max="3845" width="13.5703125" style="1" customWidth="1"/>
    <col min="3846" max="3846" width="16.5703125" style="1" customWidth="1"/>
    <col min="3847" max="3847" width="15.28515625" style="1" customWidth="1"/>
    <col min="3848" max="4096" width="9.140625" style="1"/>
    <col min="4097" max="4097" width="2" style="1" customWidth="1"/>
    <col min="4098" max="4098" width="15" style="1" customWidth="1"/>
    <col min="4099" max="4099" width="15.85546875" style="1" customWidth="1"/>
    <col min="4100" max="4100" width="14.5703125" style="1" customWidth="1"/>
    <col min="4101" max="4101" width="13.5703125" style="1" customWidth="1"/>
    <col min="4102" max="4102" width="16.5703125" style="1" customWidth="1"/>
    <col min="4103" max="4103" width="15.28515625" style="1" customWidth="1"/>
    <col min="4104" max="4352" width="9.140625" style="1"/>
    <col min="4353" max="4353" width="2" style="1" customWidth="1"/>
    <col min="4354" max="4354" width="15" style="1" customWidth="1"/>
    <col min="4355" max="4355" width="15.85546875" style="1" customWidth="1"/>
    <col min="4356" max="4356" width="14.5703125" style="1" customWidth="1"/>
    <col min="4357" max="4357" width="13.5703125" style="1" customWidth="1"/>
    <col min="4358" max="4358" width="16.5703125" style="1" customWidth="1"/>
    <col min="4359" max="4359" width="15.28515625" style="1" customWidth="1"/>
    <col min="4360" max="4608" width="9.140625" style="1"/>
    <col min="4609" max="4609" width="2" style="1" customWidth="1"/>
    <col min="4610" max="4610" width="15" style="1" customWidth="1"/>
    <col min="4611" max="4611" width="15.85546875" style="1" customWidth="1"/>
    <col min="4612" max="4612" width="14.5703125" style="1" customWidth="1"/>
    <col min="4613" max="4613" width="13.5703125" style="1" customWidth="1"/>
    <col min="4614" max="4614" width="16.5703125" style="1" customWidth="1"/>
    <col min="4615" max="4615" width="15.28515625" style="1" customWidth="1"/>
    <col min="4616" max="4864" width="9.140625" style="1"/>
    <col min="4865" max="4865" width="2" style="1" customWidth="1"/>
    <col min="4866" max="4866" width="15" style="1" customWidth="1"/>
    <col min="4867" max="4867" width="15.85546875" style="1" customWidth="1"/>
    <col min="4868" max="4868" width="14.5703125" style="1" customWidth="1"/>
    <col min="4869" max="4869" width="13.5703125" style="1" customWidth="1"/>
    <col min="4870" max="4870" width="16.5703125" style="1" customWidth="1"/>
    <col min="4871" max="4871" width="15.28515625" style="1" customWidth="1"/>
    <col min="4872" max="5120" width="9.140625" style="1"/>
    <col min="5121" max="5121" width="2" style="1" customWidth="1"/>
    <col min="5122" max="5122" width="15" style="1" customWidth="1"/>
    <col min="5123" max="5123" width="15.85546875" style="1" customWidth="1"/>
    <col min="5124" max="5124" width="14.5703125" style="1" customWidth="1"/>
    <col min="5125" max="5125" width="13.5703125" style="1" customWidth="1"/>
    <col min="5126" max="5126" width="16.5703125" style="1" customWidth="1"/>
    <col min="5127" max="5127" width="15.28515625" style="1" customWidth="1"/>
    <col min="5128" max="5376" width="9.140625" style="1"/>
    <col min="5377" max="5377" width="2" style="1" customWidth="1"/>
    <col min="5378" max="5378" width="15" style="1" customWidth="1"/>
    <col min="5379" max="5379" width="15.85546875" style="1" customWidth="1"/>
    <col min="5380" max="5380" width="14.5703125" style="1" customWidth="1"/>
    <col min="5381" max="5381" width="13.5703125" style="1" customWidth="1"/>
    <col min="5382" max="5382" width="16.5703125" style="1" customWidth="1"/>
    <col min="5383" max="5383" width="15.28515625" style="1" customWidth="1"/>
    <col min="5384" max="5632" width="9.140625" style="1"/>
    <col min="5633" max="5633" width="2" style="1" customWidth="1"/>
    <col min="5634" max="5634" width="15" style="1" customWidth="1"/>
    <col min="5635" max="5635" width="15.85546875" style="1" customWidth="1"/>
    <col min="5636" max="5636" width="14.5703125" style="1" customWidth="1"/>
    <col min="5637" max="5637" width="13.5703125" style="1" customWidth="1"/>
    <col min="5638" max="5638" width="16.5703125" style="1" customWidth="1"/>
    <col min="5639" max="5639" width="15.28515625" style="1" customWidth="1"/>
    <col min="5640" max="5888" width="9.140625" style="1"/>
    <col min="5889" max="5889" width="2" style="1" customWidth="1"/>
    <col min="5890" max="5890" width="15" style="1" customWidth="1"/>
    <col min="5891" max="5891" width="15.85546875" style="1" customWidth="1"/>
    <col min="5892" max="5892" width="14.5703125" style="1" customWidth="1"/>
    <col min="5893" max="5893" width="13.5703125" style="1" customWidth="1"/>
    <col min="5894" max="5894" width="16.5703125" style="1" customWidth="1"/>
    <col min="5895" max="5895" width="15.28515625" style="1" customWidth="1"/>
    <col min="5896" max="6144" width="9.140625" style="1"/>
    <col min="6145" max="6145" width="2" style="1" customWidth="1"/>
    <col min="6146" max="6146" width="15" style="1" customWidth="1"/>
    <col min="6147" max="6147" width="15.85546875" style="1" customWidth="1"/>
    <col min="6148" max="6148" width="14.5703125" style="1" customWidth="1"/>
    <col min="6149" max="6149" width="13.5703125" style="1" customWidth="1"/>
    <col min="6150" max="6150" width="16.5703125" style="1" customWidth="1"/>
    <col min="6151" max="6151" width="15.28515625" style="1" customWidth="1"/>
    <col min="6152" max="6400" width="9.140625" style="1"/>
    <col min="6401" max="6401" width="2" style="1" customWidth="1"/>
    <col min="6402" max="6402" width="15" style="1" customWidth="1"/>
    <col min="6403" max="6403" width="15.85546875" style="1" customWidth="1"/>
    <col min="6404" max="6404" width="14.5703125" style="1" customWidth="1"/>
    <col min="6405" max="6405" width="13.5703125" style="1" customWidth="1"/>
    <col min="6406" max="6406" width="16.5703125" style="1" customWidth="1"/>
    <col min="6407" max="6407" width="15.28515625" style="1" customWidth="1"/>
    <col min="6408" max="6656" width="9.140625" style="1"/>
    <col min="6657" max="6657" width="2" style="1" customWidth="1"/>
    <col min="6658" max="6658" width="15" style="1" customWidth="1"/>
    <col min="6659" max="6659" width="15.85546875" style="1" customWidth="1"/>
    <col min="6660" max="6660" width="14.5703125" style="1" customWidth="1"/>
    <col min="6661" max="6661" width="13.5703125" style="1" customWidth="1"/>
    <col min="6662" max="6662" width="16.5703125" style="1" customWidth="1"/>
    <col min="6663" max="6663" width="15.28515625" style="1" customWidth="1"/>
    <col min="6664" max="6912" width="9.140625" style="1"/>
    <col min="6913" max="6913" width="2" style="1" customWidth="1"/>
    <col min="6914" max="6914" width="15" style="1" customWidth="1"/>
    <col min="6915" max="6915" width="15.85546875" style="1" customWidth="1"/>
    <col min="6916" max="6916" width="14.5703125" style="1" customWidth="1"/>
    <col min="6917" max="6917" width="13.5703125" style="1" customWidth="1"/>
    <col min="6918" max="6918" width="16.5703125" style="1" customWidth="1"/>
    <col min="6919" max="6919" width="15.28515625" style="1" customWidth="1"/>
    <col min="6920" max="7168" width="9.140625" style="1"/>
    <col min="7169" max="7169" width="2" style="1" customWidth="1"/>
    <col min="7170" max="7170" width="15" style="1" customWidth="1"/>
    <col min="7171" max="7171" width="15.85546875" style="1" customWidth="1"/>
    <col min="7172" max="7172" width="14.5703125" style="1" customWidth="1"/>
    <col min="7173" max="7173" width="13.5703125" style="1" customWidth="1"/>
    <col min="7174" max="7174" width="16.5703125" style="1" customWidth="1"/>
    <col min="7175" max="7175" width="15.28515625" style="1" customWidth="1"/>
    <col min="7176" max="7424" width="9.140625" style="1"/>
    <col min="7425" max="7425" width="2" style="1" customWidth="1"/>
    <col min="7426" max="7426" width="15" style="1" customWidth="1"/>
    <col min="7427" max="7427" width="15.85546875" style="1" customWidth="1"/>
    <col min="7428" max="7428" width="14.5703125" style="1" customWidth="1"/>
    <col min="7429" max="7429" width="13.5703125" style="1" customWidth="1"/>
    <col min="7430" max="7430" width="16.5703125" style="1" customWidth="1"/>
    <col min="7431" max="7431" width="15.28515625" style="1" customWidth="1"/>
    <col min="7432" max="7680" width="9.140625" style="1"/>
    <col min="7681" max="7681" width="2" style="1" customWidth="1"/>
    <col min="7682" max="7682" width="15" style="1" customWidth="1"/>
    <col min="7683" max="7683" width="15.85546875" style="1" customWidth="1"/>
    <col min="7684" max="7684" width="14.5703125" style="1" customWidth="1"/>
    <col min="7685" max="7685" width="13.5703125" style="1" customWidth="1"/>
    <col min="7686" max="7686" width="16.5703125" style="1" customWidth="1"/>
    <col min="7687" max="7687" width="15.28515625" style="1" customWidth="1"/>
    <col min="7688" max="7936" width="9.140625" style="1"/>
    <col min="7937" max="7937" width="2" style="1" customWidth="1"/>
    <col min="7938" max="7938" width="15" style="1" customWidth="1"/>
    <col min="7939" max="7939" width="15.85546875" style="1" customWidth="1"/>
    <col min="7940" max="7940" width="14.5703125" style="1" customWidth="1"/>
    <col min="7941" max="7941" width="13.5703125" style="1" customWidth="1"/>
    <col min="7942" max="7942" width="16.5703125" style="1" customWidth="1"/>
    <col min="7943" max="7943" width="15.28515625" style="1" customWidth="1"/>
    <col min="7944" max="8192" width="9.140625" style="1"/>
    <col min="8193" max="8193" width="2" style="1" customWidth="1"/>
    <col min="8194" max="8194" width="15" style="1" customWidth="1"/>
    <col min="8195" max="8195" width="15.85546875" style="1" customWidth="1"/>
    <col min="8196" max="8196" width="14.5703125" style="1" customWidth="1"/>
    <col min="8197" max="8197" width="13.5703125" style="1" customWidth="1"/>
    <col min="8198" max="8198" width="16.5703125" style="1" customWidth="1"/>
    <col min="8199" max="8199" width="15.28515625" style="1" customWidth="1"/>
    <col min="8200" max="8448" width="9.140625" style="1"/>
    <col min="8449" max="8449" width="2" style="1" customWidth="1"/>
    <col min="8450" max="8450" width="15" style="1" customWidth="1"/>
    <col min="8451" max="8451" width="15.85546875" style="1" customWidth="1"/>
    <col min="8452" max="8452" width="14.5703125" style="1" customWidth="1"/>
    <col min="8453" max="8453" width="13.5703125" style="1" customWidth="1"/>
    <col min="8454" max="8454" width="16.5703125" style="1" customWidth="1"/>
    <col min="8455" max="8455" width="15.28515625" style="1" customWidth="1"/>
    <col min="8456" max="8704" width="9.140625" style="1"/>
    <col min="8705" max="8705" width="2" style="1" customWidth="1"/>
    <col min="8706" max="8706" width="15" style="1" customWidth="1"/>
    <col min="8707" max="8707" width="15.85546875" style="1" customWidth="1"/>
    <col min="8708" max="8708" width="14.5703125" style="1" customWidth="1"/>
    <col min="8709" max="8709" width="13.5703125" style="1" customWidth="1"/>
    <col min="8710" max="8710" width="16.5703125" style="1" customWidth="1"/>
    <col min="8711" max="8711" width="15.28515625" style="1" customWidth="1"/>
    <col min="8712" max="8960" width="9.140625" style="1"/>
    <col min="8961" max="8961" width="2" style="1" customWidth="1"/>
    <col min="8962" max="8962" width="15" style="1" customWidth="1"/>
    <col min="8963" max="8963" width="15.85546875" style="1" customWidth="1"/>
    <col min="8964" max="8964" width="14.5703125" style="1" customWidth="1"/>
    <col min="8965" max="8965" width="13.5703125" style="1" customWidth="1"/>
    <col min="8966" max="8966" width="16.5703125" style="1" customWidth="1"/>
    <col min="8967" max="8967" width="15.28515625" style="1" customWidth="1"/>
    <col min="8968" max="9216" width="9.140625" style="1"/>
    <col min="9217" max="9217" width="2" style="1" customWidth="1"/>
    <col min="9218" max="9218" width="15" style="1" customWidth="1"/>
    <col min="9219" max="9219" width="15.85546875" style="1" customWidth="1"/>
    <col min="9220" max="9220" width="14.5703125" style="1" customWidth="1"/>
    <col min="9221" max="9221" width="13.5703125" style="1" customWidth="1"/>
    <col min="9222" max="9222" width="16.5703125" style="1" customWidth="1"/>
    <col min="9223" max="9223" width="15.28515625" style="1" customWidth="1"/>
    <col min="9224" max="9472" width="9.140625" style="1"/>
    <col min="9473" max="9473" width="2" style="1" customWidth="1"/>
    <col min="9474" max="9474" width="15" style="1" customWidth="1"/>
    <col min="9475" max="9475" width="15.85546875" style="1" customWidth="1"/>
    <col min="9476" max="9476" width="14.5703125" style="1" customWidth="1"/>
    <col min="9477" max="9477" width="13.5703125" style="1" customWidth="1"/>
    <col min="9478" max="9478" width="16.5703125" style="1" customWidth="1"/>
    <col min="9479" max="9479" width="15.28515625" style="1" customWidth="1"/>
    <col min="9480" max="9728" width="9.140625" style="1"/>
    <col min="9729" max="9729" width="2" style="1" customWidth="1"/>
    <col min="9730" max="9730" width="15" style="1" customWidth="1"/>
    <col min="9731" max="9731" width="15.85546875" style="1" customWidth="1"/>
    <col min="9732" max="9732" width="14.5703125" style="1" customWidth="1"/>
    <col min="9733" max="9733" width="13.5703125" style="1" customWidth="1"/>
    <col min="9734" max="9734" width="16.5703125" style="1" customWidth="1"/>
    <col min="9735" max="9735" width="15.28515625" style="1" customWidth="1"/>
    <col min="9736" max="9984" width="9.140625" style="1"/>
    <col min="9985" max="9985" width="2" style="1" customWidth="1"/>
    <col min="9986" max="9986" width="15" style="1" customWidth="1"/>
    <col min="9987" max="9987" width="15.85546875" style="1" customWidth="1"/>
    <col min="9988" max="9988" width="14.5703125" style="1" customWidth="1"/>
    <col min="9989" max="9989" width="13.5703125" style="1" customWidth="1"/>
    <col min="9990" max="9990" width="16.5703125" style="1" customWidth="1"/>
    <col min="9991" max="9991" width="15.28515625" style="1" customWidth="1"/>
    <col min="9992" max="10240" width="9.140625" style="1"/>
    <col min="10241" max="10241" width="2" style="1" customWidth="1"/>
    <col min="10242" max="10242" width="15" style="1" customWidth="1"/>
    <col min="10243" max="10243" width="15.85546875" style="1" customWidth="1"/>
    <col min="10244" max="10244" width="14.5703125" style="1" customWidth="1"/>
    <col min="10245" max="10245" width="13.5703125" style="1" customWidth="1"/>
    <col min="10246" max="10246" width="16.5703125" style="1" customWidth="1"/>
    <col min="10247" max="10247" width="15.28515625" style="1" customWidth="1"/>
    <col min="10248" max="10496" width="9.140625" style="1"/>
    <col min="10497" max="10497" width="2" style="1" customWidth="1"/>
    <col min="10498" max="10498" width="15" style="1" customWidth="1"/>
    <col min="10499" max="10499" width="15.85546875" style="1" customWidth="1"/>
    <col min="10500" max="10500" width="14.5703125" style="1" customWidth="1"/>
    <col min="10501" max="10501" width="13.5703125" style="1" customWidth="1"/>
    <col min="10502" max="10502" width="16.5703125" style="1" customWidth="1"/>
    <col min="10503" max="10503" width="15.28515625" style="1" customWidth="1"/>
    <col min="10504" max="10752" width="9.140625" style="1"/>
    <col min="10753" max="10753" width="2" style="1" customWidth="1"/>
    <col min="10754" max="10754" width="15" style="1" customWidth="1"/>
    <col min="10755" max="10755" width="15.85546875" style="1" customWidth="1"/>
    <col min="10756" max="10756" width="14.5703125" style="1" customWidth="1"/>
    <col min="10757" max="10757" width="13.5703125" style="1" customWidth="1"/>
    <col min="10758" max="10758" width="16.5703125" style="1" customWidth="1"/>
    <col min="10759" max="10759" width="15.28515625" style="1" customWidth="1"/>
    <col min="10760" max="11008" width="9.140625" style="1"/>
    <col min="11009" max="11009" width="2" style="1" customWidth="1"/>
    <col min="11010" max="11010" width="15" style="1" customWidth="1"/>
    <col min="11011" max="11011" width="15.85546875" style="1" customWidth="1"/>
    <col min="11012" max="11012" width="14.5703125" style="1" customWidth="1"/>
    <col min="11013" max="11013" width="13.5703125" style="1" customWidth="1"/>
    <col min="11014" max="11014" width="16.5703125" style="1" customWidth="1"/>
    <col min="11015" max="11015" width="15.28515625" style="1" customWidth="1"/>
    <col min="11016" max="11264" width="9.140625" style="1"/>
    <col min="11265" max="11265" width="2" style="1" customWidth="1"/>
    <col min="11266" max="11266" width="15" style="1" customWidth="1"/>
    <col min="11267" max="11267" width="15.85546875" style="1" customWidth="1"/>
    <col min="11268" max="11268" width="14.5703125" style="1" customWidth="1"/>
    <col min="11269" max="11269" width="13.5703125" style="1" customWidth="1"/>
    <col min="11270" max="11270" width="16.5703125" style="1" customWidth="1"/>
    <col min="11271" max="11271" width="15.28515625" style="1" customWidth="1"/>
    <col min="11272" max="11520" width="9.140625" style="1"/>
    <col min="11521" max="11521" width="2" style="1" customWidth="1"/>
    <col min="11522" max="11522" width="15" style="1" customWidth="1"/>
    <col min="11523" max="11523" width="15.85546875" style="1" customWidth="1"/>
    <col min="11524" max="11524" width="14.5703125" style="1" customWidth="1"/>
    <col min="11525" max="11525" width="13.5703125" style="1" customWidth="1"/>
    <col min="11526" max="11526" width="16.5703125" style="1" customWidth="1"/>
    <col min="11527" max="11527" width="15.28515625" style="1" customWidth="1"/>
    <col min="11528" max="11776" width="9.140625" style="1"/>
    <col min="11777" max="11777" width="2" style="1" customWidth="1"/>
    <col min="11778" max="11778" width="15" style="1" customWidth="1"/>
    <col min="11779" max="11779" width="15.85546875" style="1" customWidth="1"/>
    <col min="11780" max="11780" width="14.5703125" style="1" customWidth="1"/>
    <col min="11781" max="11781" width="13.5703125" style="1" customWidth="1"/>
    <col min="11782" max="11782" width="16.5703125" style="1" customWidth="1"/>
    <col min="11783" max="11783" width="15.28515625" style="1" customWidth="1"/>
    <col min="11784" max="12032" width="9.140625" style="1"/>
    <col min="12033" max="12033" width="2" style="1" customWidth="1"/>
    <col min="12034" max="12034" width="15" style="1" customWidth="1"/>
    <col min="12035" max="12035" width="15.85546875" style="1" customWidth="1"/>
    <col min="12036" max="12036" width="14.5703125" style="1" customWidth="1"/>
    <col min="12037" max="12037" width="13.5703125" style="1" customWidth="1"/>
    <col min="12038" max="12038" width="16.5703125" style="1" customWidth="1"/>
    <col min="12039" max="12039" width="15.28515625" style="1" customWidth="1"/>
    <col min="12040" max="12288" width="9.140625" style="1"/>
    <col min="12289" max="12289" width="2" style="1" customWidth="1"/>
    <col min="12290" max="12290" width="15" style="1" customWidth="1"/>
    <col min="12291" max="12291" width="15.85546875" style="1" customWidth="1"/>
    <col min="12292" max="12292" width="14.5703125" style="1" customWidth="1"/>
    <col min="12293" max="12293" width="13.5703125" style="1" customWidth="1"/>
    <col min="12294" max="12294" width="16.5703125" style="1" customWidth="1"/>
    <col min="12295" max="12295" width="15.28515625" style="1" customWidth="1"/>
    <col min="12296" max="12544" width="9.140625" style="1"/>
    <col min="12545" max="12545" width="2" style="1" customWidth="1"/>
    <col min="12546" max="12546" width="15" style="1" customWidth="1"/>
    <col min="12547" max="12547" width="15.85546875" style="1" customWidth="1"/>
    <col min="12548" max="12548" width="14.5703125" style="1" customWidth="1"/>
    <col min="12549" max="12549" width="13.5703125" style="1" customWidth="1"/>
    <col min="12550" max="12550" width="16.5703125" style="1" customWidth="1"/>
    <col min="12551" max="12551" width="15.28515625" style="1" customWidth="1"/>
    <col min="12552" max="12800" width="9.140625" style="1"/>
    <col min="12801" max="12801" width="2" style="1" customWidth="1"/>
    <col min="12802" max="12802" width="15" style="1" customWidth="1"/>
    <col min="12803" max="12803" width="15.85546875" style="1" customWidth="1"/>
    <col min="12804" max="12804" width="14.5703125" style="1" customWidth="1"/>
    <col min="12805" max="12805" width="13.5703125" style="1" customWidth="1"/>
    <col min="12806" max="12806" width="16.5703125" style="1" customWidth="1"/>
    <col min="12807" max="12807" width="15.28515625" style="1" customWidth="1"/>
    <col min="12808" max="13056" width="9.140625" style="1"/>
    <col min="13057" max="13057" width="2" style="1" customWidth="1"/>
    <col min="13058" max="13058" width="15" style="1" customWidth="1"/>
    <col min="13059" max="13059" width="15.85546875" style="1" customWidth="1"/>
    <col min="13060" max="13060" width="14.5703125" style="1" customWidth="1"/>
    <col min="13061" max="13061" width="13.5703125" style="1" customWidth="1"/>
    <col min="13062" max="13062" width="16.5703125" style="1" customWidth="1"/>
    <col min="13063" max="13063" width="15.28515625" style="1" customWidth="1"/>
    <col min="13064" max="13312" width="9.140625" style="1"/>
    <col min="13313" max="13313" width="2" style="1" customWidth="1"/>
    <col min="13314" max="13314" width="15" style="1" customWidth="1"/>
    <col min="13315" max="13315" width="15.85546875" style="1" customWidth="1"/>
    <col min="13316" max="13316" width="14.5703125" style="1" customWidth="1"/>
    <col min="13317" max="13317" width="13.5703125" style="1" customWidth="1"/>
    <col min="13318" max="13318" width="16.5703125" style="1" customWidth="1"/>
    <col min="13319" max="13319" width="15.28515625" style="1" customWidth="1"/>
    <col min="13320" max="13568" width="9.140625" style="1"/>
    <col min="13569" max="13569" width="2" style="1" customWidth="1"/>
    <col min="13570" max="13570" width="15" style="1" customWidth="1"/>
    <col min="13571" max="13571" width="15.85546875" style="1" customWidth="1"/>
    <col min="13572" max="13572" width="14.5703125" style="1" customWidth="1"/>
    <col min="13573" max="13573" width="13.5703125" style="1" customWidth="1"/>
    <col min="13574" max="13574" width="16.5703125" style="1" customWidth="1"/>
    <col min="13575" max="13575" width="15.28515625" style="1" customWidth="1"/>
    <col min="13576" max="13824" width="9.140625" style="1"/>
    <col min="13825" max="13825" width="2" style="1" customWidth="1"/>
    <col min="13826" max="13826" width="15" style="1" customWidth="1"/>
    <col min="13827" max="13827" width="15.85546875" style="1" customWidth="1"/>
    <col min="13828" max="13828" width="14.5703125" style="1" customWidth="1"/>
    <col min="13829" max="13829" width="13.5703125" style="1" customWidth="1"/>
    <col min="13830" max="13830" width="16.5703125" style="1" customWidth="1"/>
    <col min="13831" max="13831" width="15.28515625" style="1" customWidth="1"/>
    <col min="13832" max="14080" width="9.140625" style="1"/>
    <col min="14081" max="14081" width="2" style="1" customWidth="1"/>
    <col min="14082" max="14082" width="15" style="1" customWidth="1"/>
    <col min="14083" max="14083" width="15.85546875" style="1" customWidth="1"/>
    <col min="14084" max="14084" width="14.5703125" style="1" customWidth="1"/>
    <col min="14085" max="14085" width="13.5703125" style="1" customWidth="1"/>
    <col min="14086" max="14086" width="16.5703125" style="1" customWidth="1"/>
    <col min="14087" max="14087" width="15.28515625" style="1" customWidth="1"/>
    <col min="14088" max="14336" width="9.140625" style="1"/>
    <col min="14337" max="14337" width="2" style="1" customWidth="1"/>
    <col min="14338" max="14338" width="15" style="1" customWidth="1"/>
    <col min="14339" max="14339" width="15.85546875" style="1" customWidth="1"/>
    <col min="14340" max="14340" width="14.5703125" style="1" customWidth="1"/>
    <col min="14341" max="14341" width="13.5703125" style="1" customWidth="1"/>
    <col min="14342" max="14342" width="16.5703125" style="1" customWidth="1"/>
    <col min="14343" max="14343" width="15.28515625" style="1" customWidth="1"/>
    <col min="14344" max="14592" width="9.140625" style="1"/>
    <col min="14593" max="14593" width="2" style="1" customWidth="1"/>
    <col min="14594" max="14594" width="15" style="1" customWidth="1"/>
    <col min="14595" max="14595" width="15.85546875" style="1" customWidth="1"/>
    <col min="14596" max="14596" width="14.5703125" style="1" customWidth="1"/>
    <col min="14597" max="14597" width="13.5703125" style="1" customWidth="1"/>
    <col min="14598" max="14598" width="16.5703125" style="1" customWidth="1"/>
    <col min="14599" max="14599" width="15.28515625" style="1" customWidth="1"/>
    <col min="14600" max="14848" width="9.140625" style="1"/>
    <col min="14849" max="14849" width="2" style="1" customWidth="1"/>
    <col min="14850" max="14850" width="15" style="1" customWidth="1"/>
    <col min="14851" max="14851" width="15.85546875" style="1" customWidth="1"/>
    <col min="14852" max="14852" width="14.5703125" style="1" customWidth="1"/>
    <col min="14853" max="14853" width="13.5703125" style="1" customWidth="1"/>
    <col min="14854" max="14854" width="16.5703125" style="1" customWidth="1"/>
    <col min="14855" max="14855" width="15.28515625" style="1" customWidth="1"/>
    <col min="14856" max="15104" width="9.140625" style="1"/>
    <col min="15105" max="15105" width="2" style="1" customWidth="1"/>
    <col min="15106" max="15106" width="15" style="1" customWidth="1"/>
    <col min="15107" max="15107" width="15.85546875" style="1" customWidth="1"/>
    <col min="15108" max="15108" width="14.5703125" style="1" customWidth="1"/>
    <col min="15109" max="15109" width="13.5703125" style="1" customWidth="1"/>
    <col min="15110" max="15110" width="16.5703125" style="1" customWidth="1"/>
    <col min="15111" max="15111" width="15.28515625" style="1" customWidth="1"/>
    <col min="15112" max="15360" width="9.140625" style="1"/>
    <col min="15361" max="15361" width="2" style="1" customWidth="1"/>
    <col min="15362" max="15362" width="15" style="1" customWidth="1"/>
    <col min="15363" max="15363" width="15.85546875" style="1" customWidth="1"/>
    <col min="15364" max="15364" width="14.5703125" style="1" customWidth="1"/>
    <col min="15365" max="15365" width="13.5703125" style="1" customWidth="1"/>
    <col min="15366" max="15366" width="16.5703125" style="1" customWidth="1"/>
    <col min="15367" max="15367" width="15.28515625" style="1" customWidth="1"/>
    <col min="15368" max="15616" width="9.140625" style="1"/>
    <col min="15617" max="15617" width="2" style="1" customWidth="1"/>
    <col min="15618" max="15618" width="15" style="1" customWidth="1"/>
    <col min="15619" max="15619" width="15.85546875" style="1" customWidth="1"/>
    <col min="15620" max="15620" width="14.5703125" style="1" customWidth="1"/>
    <col min="15621" max="15621" width="13.5703125" style="1" customWidth="1"/>
    <col min="15622" max="15622" width="16.5703125" style="1" customWidth="1"/>
    <col min="15623" max="15623" width="15.28515625" style="1" customWidth="1"/>
    <col min="15624" max="15872" width="9.140625" style="1"/>
    <col min="15873" max="15873" width="2" style="1" customWidth="1"/>
    <col min="15874" max="15874" width="15" style="1" customWidth="1"/>
    <col min="15875" max="15875" width="15.85546875" style="1" customWidth="1"/>
    <col min="15876" max="15876" width="14.5703125" style="1" customWidth="1"/>
    <col min="15877" max="15877" width="13.5703125" style="1" customWidth="1"/>
    <col min="15878" max="15878" width="16.5703125" style="1" customWidth="1"/>
    <col min="15879" max="15879" width="15.28515625" style="1" customWidth="1"/>
    <col min="15880" max="16128" width="9.140625" style="1"/>
    <col min="16129" max="16129" width="2" style="1" customWidth="1"/>
    <col min="16130" max="16130" width="15" style="1" customWidth="1"/>
    <col min="16131" max="16131" width="15.85546875" style="1" customWidth="1"/>
    <col min="16132" max="16132" width="14.5703125" style="1" customWidth="1"/>
    <col min="16133" max="16133" width="13.5703125" style="1" customWidth="1"/>
    <col min="16134" max="16134" width="16.5703125" style="1" customWidth="1"/>
    <col min="16135" max="16135" width="15.28515625" style="1" customWidth="1"/>
    <col min="16136" max="16384" width="9.140625" style="1"/>
  </cols>
  <sheetData>
    <row r="1" spans="1:57" ht="24.75" customHeight="1" thickBot="1" x14ac:dyDescent="0.25">
      <c r="A1" s="93" t="s">
        <v>101</v>
      </c>
      <c r="B1" s="94"/>
      <c r="C1" s="94"/>
      <c r="D1" s="94"/>
      <c r="E1" s="94"/>
      <c r="F1" s="94"/>
      <c r="G1" s="94"/>
    </row>
    <row r="2" spans="1:57" ht="12.75" customHeight="1" x14ac:dyDescent="0.2">
      <c r="A2" s="95" t="s">
        <v>32</v>
      </c>
      <c r="B2" s="96"/>
      <c r="C2" s="97" t="s">
        <v>740</v>
      </c>
      <c r="D2" s="97" t="s">
        <v>741</v>
      </c>
      <c r="E2" s="98"/>
      <c r="F2" s="99" t="s">
        <v>33</v>
      </c>
      <c r="G2" s="100"/>
    </row>
    <row r="3" spans="1:57" ht="3" hidden="1" customHeight="1" x14ac:dyDescent="0.2">
      <c r="A3" s="101"/>
      <c r="B3" s="102"/>
      <c r="C3" s="103"/>
      <c r="D3" s="103"/>
      <c r="E3" s="104"/>
      <c r="F3" s="105"/>
      <c r="G3" s="106"/>
    </row>
    <row r="4" spans="1:57" ht="12" customHeight="1" x14ac:dyDescent="0.2">
      <c r="A4" s="107" t="s">
        <v>34</v>
      </c>
      <c r="B4" s="102"/>
      <c r="C4" s="103"/>
      <c r="D4" s="103"/>
      <c r="E4" s="104"/>
      <c r="F4" s="105" t="s">
        <v>35</v>
      </c>
      <c r="G4" s="108"/>
    </row>
    <row r="5" spans="1:57" ht="12.95" customHeight="1" x14ac:dyDescent="0.2">
      <c r="A5" s="109" t="s">
        <v>740</v>
      </c>
      <c r="B5" s="110"/>
      <c r="C5" s="111" t="s">
        <v>741</v>
      </c>
      <c r="D5" s="112"/>
      <c r="E5" s="110"/>
      <c r="F5" s="105" t="s">
        <v>36</v>
      </c>
      <c r="G5" s="106"/>
    </row>
    <row r="6" spans="1:57" ht="12.95" customHeight="1" x14ac:dyDescent="0.2">
      <c r="A6" s="107" t="s">
        <v>37</v>
      </c>
      <c r="B6" s="102"/>
      <c r="C6" s="103"/>
      <c r="D6" s="103"/>
      <c r="E6" s="104"/>
      <c r="F6" s="113" t="s">
        <v>38</v>
      </c>
      <c r="G6" s="114"/>
      <c r="O6" s="115"/>
    </row>
    <row r="7" spans="1:57" ht="12.95" customHeight="1" x14ac:dyDescent="0.2">
      <c r="A7" s="116" t="s">
        <v>103</v>
      </c>
      <c r="B7" s="117"/>
      <c r="C7" s="118" t="s">
        <v>104</v>
      </c>
      <c r="D7" s="119"/>
      <c r="E7" s="119"/>
      <c r="F7" s="120" t="s">
        <v>39</v>
      </c>
      <c r="G7" s="114">
        <f>IF(G6=0,,ROUND((F30+F32)/G6,1))</f>
        <v>0</v>
      </c>
    </row>
    <row r="8" spans="1:57" x14ac:dyDescent="0.2">
      <c r="A8" s="121" t="s">
        <v>40</v>
      </c>
      <c r="B8" s="105"/>
      <c r="C8" s="311" t="s">
        <v>440</v>
      </c>
      <c r="D8" s="311"/>
      <c r="E8" s="312"/>
      <c r="F8" s="122" t="s">
        <v>41</v>
      </c>
      <c r="G8" s="123"/>
      <c r="H8" s="124"/>
      <c r="I8" s="125"/>
    </row>
    <row r="9" spans="1:57" x14ac:dyDescent="0.2">
      <c r="A9" s="121" t="s">
        <v>42</v>
      </c>
      <c r="B9" s="105"/>
      <c r="C9" s="311"/>
      <c r="D9" s="311"/>
      <c r="E9" s="312"/>
      <c r="F9" s="105"/>
      <c r="G9" s="126"/>
      <c r="H9" s="127"/>
    </row>
    <row r="10" spans="1:57" x14ac:dyDescent="0.2">
      <c r="A10" s="121" t="s">
        <v>43</v>
      </c>
      <c r="B10" s="105"/>
      <c r="C10" s="311" t="s">
        <v>439</v>
      </c>
      <c r="D10" s="311"/>
      <c r="E10" s="311"/>
      <c r="F10" s="128"/>
      <c r="G10" s="129"/>
      <c r="H10" s="130"/>
    </row>
    <row r="11" spans="1:57" ht="13.5" customHeight="1" x14ac:dyDescent="0.2">
      <c r="A11" s="121" t="s">
        <v>44</v>
      </c>
      <c r="B11" s="105"/>
      <c r="C11" s="311"/>
      <c r="D11" s="311"/>
      <c r="E11" s="311"/>
      <c r="F11" s="131" t="s">
        <v>45</v>
      </c>
      <c r="G11" s="132"/>
      <c r="H11" s="127"/>
      <c r="BA11" s="133"/>
      <c r="BB11" s="133"/>
      <c r="BC11" s="133"/>
      <c r="BD11" s="133"/>
      <c r="BE11" s="133"/>
    </row>
    <row r="12" spans="1:57" ht="12.75" customHeight="1" x14ac:dyDescent="0.2">
      <c r="A12" s="134" t="s">
        <v>46</v>
      </c>
      <c r="B12" s="102"/>
      <c r="C12" s="313"/>
      <c r="D12" s="313"/>
      <c r="E12" s="313"/>
      <c r="F12" s="135" t="s">
        <v>47</v>
      </c>
      <c r="G12" s="136"/>
      <c r="H12" s="127"/>
    </row>
    <row r="13" spans="1:57" ht="28.5" customHeight="1" thickBot="1" x14ac:dyDescent="0.25">
      <c r="A13" s="137" t="s">
        <v>48</v>
      </c>
      <c r="B13" s="138"/>
      <c r="C13" s="138"/>
      <c r="D13" s="138"/>
      <c r="E13" s="139"/>
      <c r="F13" s="139"/>
      <c r="G13" s="140"/>
      <c r="H13" s="127"/>
    </row>
    <row r="14" spans="1:57" ht="17.25" customHeight="1" thickBot="1" x14ac:dyDescent="0.25">
      <c r="A14" s="141" t="s">
        <v>49</v>
      </c>
      <c r="B14" s="142"/>
      <c r="C14" s="143"/>
      <c r="D14" s="144" t="s">
        <v>50</v>
      </c>
      <c r="E14" s="145"/>
      <c r="F14" s="145"/>
      <c r="G14" s="143"/>
    </row>
    <row r="15" spans="1:57" ht="15.95" customHeight="1" x14ac:dyDescent="0.2">
      <c r="A15" s="146"/>
      <c r="B15" s="147" t="s">
        <v>51</v>
      </c>
      <c r="C15" s="148">
        <f>'05 05 Rek'!E8</f>
        <v>0</v>
      </c>
      <c r="D15" s="149" t="str">
        <f>'05 05 Rek'!A13</f>
        <v>Ztížené výrobní podmínky</v>
      </c>
      <c r="E15" s="150"/>
      <c r="F15" s="151"/>
      <c r="G15" s="148">
        <f>'05 05 Rek'!I13</f>
        <v>0</v>
      </c>
    </row>
    <row r="16" spans="1:57" ht="15.95" customHeight="1" x14ac:dyDescent="0.2">
      <c r="A16" s="146" t="s">
        <v>52</v>
      </c>
      <c r="B16" s="147" t="s">
        <v>53</v>
      </c>
      <c r="C16" s="148">
        <f>'05 05 Rek'!F8</f>
        <v>0</v>
      </c>
      <c r="D16" s="101" t="str">
        <f>'05 05 Rek'!A14</f>
        <v>Oborová přirážka</v>
      </c>
      <c r="E16" s="152"/>
      <c r="F16" s="153"/>
      <c r="G16" s="148">
        <f>'05 05 Rek'!I14</f>
        <v>0</v>
      </c>
    </row>
    <row r="17" spans="1:7" ht="15.95" customHeight="1" x14ac:dyDescent="0.2">
      <c r="A17" s="146" t="s">
        <v>54</v>
      </c>
      <c r="B17" s="147" t="s">
        <v>55</v>
      </c>
      <c r="C17" s="148">
        <f>'05 05 Rek'!H8</f>
        <v>0</v>
      </c>
      <c r="D17" s="101" t="str">
        <f>'05 05 Rek'!A15</f>
        <v>Přesun stavebních kapacit</v>
      </c>
      <c r="E17" s="152"/>
      <c r="F17" s="153"/>
      <c r="G17" s="148">
        <f>'05 05 Rek'!I15</f>
        <v>0</v>
      </c>
    </row>
    <row r="18" spans="1:7" ht="15.95" customHeight="1" x14ac:dyDescent="0.2">
      <c r="A18" s="154" t="s">
        <v>56</v>
      </c>
      <c r="B18" s="155" t="s">
        <v>57</v>
      </c>
      <c r="C18" s="148">
        <f>'05 05 Rek'!G8</f>
        <v>0</v>
      </c>
      <c r="D18" s="101" t="str">
        <f>'05 05 Rek'!A16</f>
        <v>Mimostaveništní doprava</v>
      </c>
      <c r="E18" s="152"/>
      <c r="F18" s="153"/>
      <c r="G18" s="148">
        <f>'05 05 Rek'!I16</f>
        <v>0</v>
      </c>
    </row>
    <row r="19" spans="1:7" ht="15.95" customHeight="1" x14ac:dyDescent="0.2">
      <c r="A19" s="156" t="s">
        <v>58</v>
      </c>
      <c r="B19" s="147"/>
      <c r="C19" s="148">
        <f>SUM(C15:C18)</f>
        <v>0</v>
      </c>
      <c r="D19" s="101" t="str">
        <f>'05 05 Rek'!A17</f>
        <v>Zařízení staveniště</v>
      </c>
      <c r="E19" s="152"/>
      <c r="F19" s="153"/>
      <c r="G19" s="148">
        <f>'05 05 Rek'!I17</f>
        <v>0</v>
      </c>
    </row>
    <row r="20" spans="1:7" ht="15.95" customHeight="1" x14ac:dyDescent="0.2">
      <c r="A20" s="156"/>
      <c r="B20" s="147"/>
      <c r="C20" s="148"/>
      <c r="D20" s="101" t="str">
        <f>'05 05 Rek'!A18</f>
        <v>Provoz investora</v>
      </c>
      <c r="E20" s="152"/>
      <c r="F20" s="153"/>
      <c r="G20" s="148">
        <f>'05 05 Rek'!I18</f>
        <v>0</v>
      </c>
    </row>
    <row r="21" spans="1:7" ht="15.95" customHeight="1" x14ac:dyDescent="0.2">
      <c r="A21" s="156" t="s">
        <v>29</v>
      </c>
      <c r="B21" s="147"/>
      <c r="C21" s="148">
        <f>'05 05 Rek'!I8</f>
        <v>0</v>
      </c>
      <c r="D21" s="101" t="str">
        <f>'05 05 Rek'!A19</f>
        <v>Kompletační činnost (IČD)</v>
      </c>
      <c r="E21" s="152"/>
      <c r="F21" s="153"/>
      <c r="G21" s="148">
        <f>'05 05 Rek'!I19</f>
        <v>0</v>
      </c>
    </row>
    <row r="22" spans="1:7" ht="15.95" customHeight="1" x14ac:dyDescent="0.2">
      <c r="A22" s="157" t="s">
        <v>59</v>
      </c>
      <c r="B22" s="127"/>
      <c r="C22" s="148">
        <f>C19+C21</f>
        <v>0</v>
      </c>
      <c r="D22" s="101" t="s">
        <v>60</v>
      </c>
      <c r="E22" s="152"/>
      <c r="F22" s="153"/>
      <c r="G22" s="148">
        <f>G23-SUM(G15:G21)</f>
        <v>0</v>
      </c>
    </row>
    <row r="23" spans="1:7" ht="15.95" customHeight="1" thickBot="1" x14ac:dyDescent="0.25">
      <c r="A23" s="314" t="s">
        <v>61</v>
      </c>
      <c r="B23" s="315"/>
      <c r="C23" s="158">
        <f>C22+G23</f>
        <v>0</v>
      </c>
      <c r="D23" s="159" t="s">
        <v>62</v>
      </c>
      <c r="E23" s="160"/>
      <c r="F23" s="161"/>
      <c r="G23" s="148">
        <f>'05 05 Rek'!H21</f>
        <v>0</v>
      </c>
    </row>
    <row r="24" spans="1:7" x14ac:dyDescent="0.2">
      <c r="A24" s="162" t="s">
        <v>63</v>
      </c>
      <c r="B24" s="163"/>
      <c r="C24" s="164"/>
      <c r="D24" s="163" t="s">
        <v>64</v>
      </c>
      <c r="E24" s="163"/>
      <c r="F24" s="165" t="s">
        <v>65</v>
      </c>
      <c r="G24" s="166"/>
    </row>
    <row r="25" spans="1:7" x14ac:dyDescent="0.2">
      <c r="A25" s="157" t="s">
        <v>66</v>
      </c>
      <c r="B25" s="127"/>
      <c r="C25" s="167"/>
      <c r="D25" s="127" t="s">
        <v>66</v>
      </c>
      <c r="F25" s="168" t="s">
        <v>66</v>
      </c>
      <c r="G25" s="169"/>
    </row>
    <row r="26" spans="1:7" ht="37.5" customHeight="1" x14ac:dyDescent="0.2">
      <c r="A26" s="157" t="s">
        <v>67</v>
      </c>
      <c r="B26" s="170"/>
      <c r="C26" s="167"/>
      <c r="D26" s="127" t="s">
        <v>67</v>
      </c>
      <c r="F26" s="168" t="s">
        <v>67</v>
      </c>
      <c r="G26" s="169"/>
    </row>
    <row r="27" spans="1:7" x14ac:dyDescent="0.2">
      <c r="A27" s="157"/>
      <c r="B27" s="171"/>
      <c r="C27" s="167"/>
      <c r="D27" s="127"/>
      <c r="F27" s="168"/>
      <c r="G27" s="169"/>
    </row>
    <row r="28" spans="1:7" x14ac:dyDescent="0.2">
      <c r="A28" s="157" t="s">
        <v>68</v>
      </c>
      <c r="B28" s="127"/>
      <c r="C28" s="167"/>
      <c r="D28" s="168" t="s">
        <v>69</v>
      </c>
      <c r="E28" s="167"/>
      <c r="F28" s="172" t="s">
        <v>69</v>
      </c>
      <c r="G28" s="169"/>
    </row>
    <row r="29" spans="1:7" ht="69" customHeight="1" x14ac:dyDescent="0.2">
      <c r="A29" s="157"/>
      <c r="B29" s="127"/>
      <c r="C29" s="173"/>
      <c r="D29" s="174"/>
      <c r="E29" s="173"/>
      <c r="F29" s="127"/>
      <c r="G29" s="169"/>
    </row>
    <row r="30" spans="1:7" x14ac:dyDescent="0.2">
      <c r="A30" s="175" t="s">
        <v>11</v>
      </c>
      <c r="B30" s="176"/>
      <c r="C30" s="177">
        <v>21</v>
      </c>
      <c r="D30" s="176" t="s">
        <v>70</v>
      </c>
      <c r="E30" s="178"/>
      <c r="F30" s="306">
        <f>C23-F32</f>
        <v>0</v>
      </c>
      <c r="G30" s="307"/>
    </row>
    <row r="31" spans="1:7" x14ac:dyDescent="0.2">
      <c r="A31" s="175" t="s">
        <v>71</v>
      </c>
      <c r="B31" s="176"/>
      <c r="C31" s="177">
        <f>C30</f>
        <v>21</v>
      </c>
      <c r="D31" s="176" t="s">
        <v>72</v>
      </c>
      <c r="E31" s="178"/>
      <c r="F31" s="306">
        <f>ROUND(PRODUCT(F30,C31/100),0)</f>
        <v>0</v>
      </c>
      <c r="G31" s="307"/>
    </row>
    <row r="32" spans="1:7" x14ac:dyDescent="0.2">
      <c r="A32" s="175" t="s">
        <v>11</v>
      </c>
      <c r="B32" s="176"/>
      <c r="C32" s="177">
        <v>0</v>
      </c>
      <c r="D32" s="176" t="s">
        <v>72</v>
      </c>
      <c r="E32" s="178"/>
      <c r="F32" s="306">
        <v>0</v>
      </c>
      <c r="G32" s="307"/>
    </row>
    <row r="33" spans="1:8" x14ac:dyDescent="0.2">
      <c r="A33" s="175" t="s">
        <v>71</v>
      </c>
      <c r="B33" s="179"/>
      <c r="C33" s="180">
        <f>C32</f>
        <v>0</v>
      </c>
      <c r="D33" s="176" t="s">
        <v>72</v>
      </c>
      <c r="E33" s="153"/>
      <c r="F33" s="306">
        <f>ROUND(PRODUCT(F32,C33/100),0)</f>
        <v>0</v>
      </c>
      <c r="G33" s="307"/>
    </row>
    <row r="34" spans="1:8" s="184" customFormat="1" ht="19.5" customHeight="1" thickBot="1" x14ac:dyDescent="0.3">
      <c r="A34" s="181" t="s">
        <v>73</v>
      </c>
      <c r="B34" s="182"/>
      <c r="C34" s="182"/>
      <c r="D34" s="182"/>
      <c r="E34" s="183"/>
      <c r="F34" s="308">
        <f>ROUND(SUM(F30:F33),0)</f>
        <v>0</v>
      </c>
      <c r="G34" s="309"/>
    </row>
    <row r="36" spans="1:8" x14ac:dyDescent="0.2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 x14ac:dyDescent="0.2">
      <c r="A37" s="2"/>
      <c r="B37" s="310"/>
      <c r="C37" s="310"/>
      <c r="D37" s="310"/>
      <c r="E37" s="310"/>
      <c r="F37" s="310"/>
      <c r="G37" s="310"/>
      <c r="H37" s="1" t="s">
        <v>1</v>
      </c>
    </row>
    <row r="38" spans="1:8" ht="12.75" customHeight="1" x14ac:dyDescent="0.2">
      <c r="A38" s="185"/>
      <c r="B38" s="310"/>
      <c r="C38" s="310"/>
      <c r="D38" s="310"/>
      <c r="E38" s="310"/>
      <c r="F38" s="310"/>
      <c r="G38" s="310"/>
      <c r="H38" s="1" t="s">
        <v>1</v>
      </c>
    </row>
    <row r="39" spans="1:8" x14ac:dyDescent="0.2">
      <c r="A39" s="185"/>
      <c r="B39" s="310"/>
      <c r="C39" s="310"/>
      <c r="D39" s="310"/>
      <c r="E39" s="310"/>
      <c r="F39" s="310"/>
      <c r="G39" s="310"/>
      <c r="H39" s="1" t="s">
        <v>1</v>
      </c>
    </row>
    <row r="40" spans="1:8" x14ac:dyDescent="0.2">
      <c r="A40" s="185"/>
      <c r="B40" s="310"/>
      <c r="C40" s="310"/>
      <c r="D40" s="310"/>
      <c r="E40" s="310"/>
      <c r="F40" s="310"/>
      <c r="G40" s="310"/>
      <c r="H40" s="1" t="s">
        <v>1</v>
      </c>
    </row>
    <row r="41" spans="1:8" x14ac:dyDescent="0.2">
      <c r="A41" s="185"/>
      <c r="B41" s="310"/>
      <c r="C41" s="310"/>
      <c r="D41" s="310"/>
      <c r="E41" s="310"/>
      <c r="F41" s="310"/>
      <c r="G41" s="310"/>
      <c r="H41" s="1" t="s">
        <v>1</v>
      </c>
    </row>
    <row r="42" spans="1:8" x14ac:dyDescent="0.2">
      <c r="A42" s="185"/>
      <c r="B42" s="310"/>
      <c r="C42" s="310"/>
      <c r="D42" s="310"/>
      <c r="E42" s="310"/>
      <c r="F42" s="310"/>
      <c r="G42" s="310"/>
      <c r="H42" s="1" t="s">
        <v>1</v>
      </c>
    </row>
    <row r="43" spans="1:8" x14ac:dyDescent="0.2">
      <c r="A43" s="185"/>
      <c r="B43" s="310"/>
      <c r="C43" s="310"/>
      <c r="D43" s="310"/>
      <c r="E43" s="310"/>
      <c r="F43" s="310"/>
      <c r="G43" s="310"/>
      <c r="H43" s="1" t="s">
        <v>1</v>
      </c>
    </row>
    <row r="44" spans="1:8" ht="12.75" customHeight="1" x14ac:dyDescent="0.2">
      <c r="A44" s="185"/>
      <c r="B44" s="310"/>
      <c r="C44" s="310"/>
      <c r="D44" s="310"/>
      <c r="E44" s="310"/>
      <c r="F44" s="310"/>
      <c r="G44" s="310"/>
      <c r="H44" s="1" t="s">
        <v>1</v>
      </c>
    </row>
    <row r="45" spans="1:8" ht="12.75" customHeight="1" x14ac:dyDescent="0.2">
      <c r="A45" s="185"/>
      <c r="B45" s="310"/>
      <c r="C45" s="310"/>
      <c r="D45" s="310"/>
      <c r="E45" s="310"/>
      <c r="F45" s="310"/>
      <c r="G45" s="310"/>
      <c r="H45" s="1" t="s">
        <v>1</v>
      </c>
    </row>
    <row r="46" spans="1:8" x14ac:dyDescent="0.2">
      <c r="B46" s="305"/>
      <c r="C46" s="305"/>
      <c r="D46" s="305"/>
      <c r="E46" s="305"/>
      <c r="F46" s="305"/>
      <c r="G46" s="305"/>
    </row>
    <row r="47" spans="1:8" x14ac:dyDescent="0.2">
      <c r="B47" s="305"/>
      <c r="C47" s="305"/>
      <c r="D47" s="305"/>
      <c r="E47" s="305"/>
      <c r="F47" s="305"/>
      <c r="G47" s="305"/>
    </row>
    <row r="48" spans="1:8" x14ac:dyDescent="0.2">
      <c r="B48" s="305"/>
      <c r="C48" s="305"/>
      <c r="D48" s="305"/>
      <c r="E48" s="305"/>
      <c r="F48" s="305"/>
      <c r="G48" s="305"/>
    </row>
    <row r="49" spans="2:7" x14ac:dyDescent="0.2">
      <c r="B49" s="305"/>
      <c r="C49" s="305"/>
      <c r="D49" s="305"/>
      <c r="E49" s="305"/>
      <c r="F49" s="305"/>
      <c r="G49" s="305"/>
    </row>
    <row r="50" spans="2:7" x14ac:dyDescent="0.2">
      <c r="B50" s="305"/>
      <c r="C50" s="305"/>
      <c r="D50" s="305"/>
      <c r="E50" s="305"/>
      <c r="F50" s="305"/>
      <c r="G50" s="305"/>
    </row>
    <row r="51" spans="2:7" x14ac:dyDescent="0.2">
      <c r="B51" s="305"/>
      <c r="C51" s="305"/>
      <c r="D51" s="305"/>
      <c r="E51" s="305"/>
      <c r="F51" s="305"/>
      <c r="G51" s="305"/>
    </row>
  </sheetData>
  <mergeCells count="18">
    <mergeCell ref="A23:B23"/>
    <mergeCell ref="C8:E8"/>
    <mergeCell ref="C9:E9"/>
    <mergeCell ref="C10:E10"/>
    <mergeCell ref="C11:E11"/>
    <mergeCell ref="C12:E12"/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</mergeCells>
  <pageMargins left="0.98425196850393704" right="0.39370078740157483" top="0.78740157480314965" bottom="0.78740157480314965" header="0" footer="0.19685039370078741"/>
  <pageSetup paperSize="9" scale="95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6A4DBA-9A82-47D2-BC4E-E7F3180A85C8}">
  <sheetPr codeName="List35"/>
  <dimension ref="A1:BE72"/>
  <sheetViews>
    <sheetView workbookViewId="0">
      <selection sqref="A1:B1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256" width="9.140625" style="1"/>
    <col min="257" max="257" width="5.85546875" style="1" customWidth="1"/>
    <col min="258" max="258" width="6.140625" style="1" customWidth="1"/>
    <col min="259" max="259" width="11.42578125" style="1" customWidth="1"/>
    <col min="260" max="260" width="15.85546875" style="1" customWidth="1"/>
    <col min="261" max="261" width="11.28515625" style="1" customWidth="1"/>
    <col min="262" max="262" width="10.85546875" style="1" customWidth="1"/>
    <col min="263" max="263" width="11" style="1" customWidth="1"/>
    <col min="264" max="264" width="11.140625" style="1" customWidth="1"/>
    <col min="265" max="265" width="10.7109375" style="1" customWidth="1"/>
    <col min="266" max="512" width="9.140625" style="1"/>
    <col min="513" max="513" width="5.85546875" style="1" customWidth="1"/>
    <col min="514" max="514" width="6.140625" style="1" customWidth="1"/>
    <col min="515" max="515" width="11.42578125" style="1" customWidth="1"/>
    <col min="516" max="516" width="15.85546875" style="1" customWidth="1"/>
    <col min="517" max="517" width="11.28515625" style="1" customWidth="1"/>
    <col min="518" max="518" width="10.85546875" style="1" customWidth="1"/>
    <col min="519" max="519" width="11" style="1" customWidth="1"/>
    <col min="520" max="520" width="11.140625" style="1" customWidth="1"/>
    <col min="521" max="521" width="10.7109375" style="1" customWidth="1"/>
    <col min="522" max="768" width="9.140625" style="1"/>
    <col min="769" max="769" width="5.85546875" style="1" customWidth="1"/>
    <col min="770" max="770" width="6.140625" style="1" customWidth="1"/>
    <col min="771" max="771" width="11.42578125" style="1" customWidth="1"/>
    <col min="772" max="772" width="15.85546875" style="1" customWidth="1"/>
    <col min="773" max="773" width="11.28515625" style="1" customWidth="1"/>
    <col min="774" max="774" width="10.85546875" style="1" customWidth="1"/>
    <col min="775" max="775" width="11" style="1" customWidth="1"/>
    <col min="776" max="776" width="11.140625" style="1" customWidth="1"/>
    <col min="777" max="777" width="10.7109375" style="1" customWidth="1"/>
    <col min="778" max="1024" width="9.140625" style="1"/>
    <col min="1025" max="1025" width="5.85546875" style="1" customWidth="1"/>
    <col min="1026" max="1026" width="6.140625" style="1" customWidth="1"/>
    <col min="1027" max="1027" width="11.42578125" style="1" customWidth="1"/>
    <col min="1028" max="1028" width="15.85546875" style="1" customWidth="1"/>
    <col min="1029" max="1029" width="11.28515625" style="1" customWidth="1"/>
    <col min="1030" max="1030" width="10.85546875" style="1" customWidth="1"/>
    <col min="1031" max="1031" width="11" style="1" customWidth="1"/>
    <col min="1032" max="1032" width="11.140625" style="1" customWidth="1"/>
    <col min="1033" max="1033" width="10.7109375" style="1" customWidth="1"/>
    <col min="1034" max="1280" width="9.140625" style="1"/>
    <col min="1281" max="1281" width="5.85546875" style="1" customWidth="1"/>
    <col min="1282" max="1282" width="6.140625" style="1" customWidth="1"/>
    <col min="1283" max="1283" width="11.42578125" style="1" customWidth="1"/>
    <col min="1284" max="1284" width="15.85546875" style="1" customWidth="1"/>
    <col min="1285" max="1285" width="11.28515625" style="1" customWidth="1"/>
    <col min="1286" max="1286" width="10.85546875" style="1" customWidth="1"/>
    <col min="1287" max="1287" width="11" style="1" customWidth="1"/>
    <col min="1288" max="1288" width="11.140625" style="1" customWidth="1"/>
    <col min="1289" max="1289" width="10.7109375" style="1" customWidth="1"/>
    <col min="1290" max="1536" width="9.140625" style="1"/>
    <col min="1537" max="1537" width="5.85546875" style="1" customWidth="1"/>
    <col min="1538" max="1538" width="6.140625" style="1" customWidth="1"/>
    <col min="1539" max="1539" width="11.42578125" style="1" customWidth="1"/>
    <col min="1540" max="1540" width="15.85546875" style="1" customWidth="1"/>
    <col min="1541" max="1541" width="11.28515625" style="1" customWidth="1"/>
    <col min="1542" max="1542" width="10.85546875" style="1" customWidth="1"/>
    <col min="1543" max="1543" width="11" style="1" customWidth="1"/>
    <col min="1544" max="1544" width="11.140625" style="1" customWidth="1"/>
    <col min="1545" max="1545" width="10.7109375" style="1" customWidth="1"/>
    <col min="1546" max="1792" width="9.140625" style="1"/>
    <col min="1793" max="1793" width="5.85546875" style="1" customWidth="1"/>
    <col min="1794" max="1794" width="6.140625" style="1" customWidth="1"/>
    <col min="1795" max="1795" width="11.42578125" style="1" customWidth="1"/>
    <col min="1796" max="1796" width="15.85546875" style="1" customWidth="1"/>
    <col min="1797" max="1797" width="11.28515625" style="1" customWidth="1"/>
    <col min="1798" max="1798" width="10.85546875" style="1" customWidth="1"/>
    <col min="1799" max="1799" width="11" style="1" customWidth="1"/>
    <col min="1800" max="1800" width="11.140625" style="1" customWidth="1"/>
    <col min="1801" max="1801" width="10.7109375" style="1" customWidth="1"/>
    <col min="1802" max="2048" width="9.140625" style="1"/>
    <col min="2049" max="2049" width="5.85546875" style="1" customWidth="1"/>
    <col min="2050" max="2050" width="6.140625" style="1" customWidth="1"/>
    <col min="2051" max="2051" width="11.42578125" style="1" customWidth="1"/>
    <col min="2052" max="2052" width="15.85546875" style="1" customWidth="1"/>
    <col min="2053" max="2053" width="11.28515625" style="1" customWidth="1"/>
    <col min="2054" max="2054" width="10.85546875" style="1" customWidth="1"/>
    <col min="2055" max="2055" width="11" style="1" customWidth="1"/>
    <col min="2056" max="2056" width="11.140625" style="1" customWidth="1"/>
    <col min="2057" max="2057" width="10.7109375" style="1" customWidth="1"/>
    <col min="2058" max="2304" width="9.140625" style="1"/>
    <col min="2305" max="2305" width="5.85546875" style="1" customWidth="1"/>
    <col min="2306" max="2306" width="6.140625" style="1" customWidth="1"/>
    <col min="2307" max="2307" width="11.42578125" style="1" customWidth="1"/>
    <col min="2308" max="2308" width="15.85546875" style="1" customWidth="1"/>
    <col min="2309" max="2309" width="11.28515625" style="1" customWidth="1"/>
    <col min="2310" max="2310" width="10.85546875" style="1" customWidth="1"/>
    <col min="2311" max="2311" width="11" style="1" customWidth="1"/>
    <col min="2312" max="2312" width="11.140625" style="1" customWidth="1"/>
    <col min="2313" max="2313" width="10.7109375" style="1" customWidth="1"/>
    <col min="2314" max="2560" width="9.140625" style="1"/>
    <col min="2561" max="2561" width="5.85546875" style="1" customWidth="1"/>
    <col min="2562" max="2562" width="6.140625" style="1" customWidth="1"/>
    <col min="2563" max="2563" width="11.42578125" style="1" customWidth="1"/>
    <col min="2564" max="2564" width="15.85546875" style="1" customWidth="1"/>
    <col min="2565" max="2565" width="11.28515625" style="1" customWidth="1"/>
    <col min="2566" max="2566" width="10.85546875" style="1" customWidth="1"/>
    <col min="2567" max="2567" width="11" style="1" customWidth="1"/>
    <col min="2568" max="2568" width="11.140625" style="1" customWidth="1"/>
    <col min="2569" max="2569" width="10.7109375" style="1" customWidth="1"/>
    <col min="2570" max="2816" width="9.140625" style="1"/>
    <col min="2817" max="2817" width="5.85546875" style="1" customWidth="1"/>
    <col min="2818" max="2818" width="6.140625" style="1" customWidth="1"/>
    <col min="2819" max="2819" width="11.42578125" style="1" customWidth="1"/>
    <col min="2820" max="2820" width="15.85546875" style="1" customWidth="1"/>
    <col min="2821" max="2821" width="11.28515625" style="1" customWidth="1"/>
    <col min="2822" max="2822" width="10.85546875" style="1" customWidth="1"/>
    <col min="2823" max="2823" width="11" style="1" customWidth="1"/>
    <col min="2824" max="2824" width="11.140625" style="1" customWidth="1"/>
    <col min="2825" max="2825" width="10.7109375" style="1" customWidth="1"/>
    <col min="2826" max="3072" width="9.140625" style="1"/>
    <col min="3073" max="3073" width="5.85546875" style="1" customWidth="1"/>
    <col min="3074" max="3074" width="6.140625" style="1" customWidth="1"/>
    <col min="3075" max="3075" width="11.42578125" style="1" customWidth="1"/>
    <col min="3076" max="3076" width="15.85546875" style="1" customWidth="1"/>
    <col min="3077" max="3077" width="11.28515625" style="1" customWidth="1"/>
    <col min="3078" max="3078" width="10.85546875" style="1" customWidth="1"/>
    <col min="3079" max="3079" width="11" style="1" customWidth="1"/>
    <col min="3080" max="3080" width="11.140625" style="1" customWidth="1"/>
    <col min="3081" max="3081" width="10.7109375" style="1" customWidth="1"/>
    <col min="3082" max="3328" width="9.140625" style="1"/>
    <col min="3329" max="3329" width="5.85546875" style="1" customWidth="1"/>
    <col min="3330" max="3330" width="6.140625" style="1" customWidth="1"/>
    <col min="3331" max="3331" width="11.42578125" style="1" customWidth="1"/>
    <col min="3332" max="3332" width="15.85546875" style="1" customWidth="1"/>
    <col min="3333" max="3333" width="11.28515625" style="1" customWidth="1"/>
    <col min="3334" max="3334" width="10.85546875" style="1" customWidth="1"/>
    <col min="3335" max="3335" width="11" style="1" customWidth="1"/>
    <col min="3336" max="3336" width="11.140625" style="1" customWidth="1"/>
    <col min="3337" max="3337" width="10.7109375" style="1" customWidth="1"/>
    <col min="3338" max="3584" width="9.140625" style="1"/>
    <col min="3585" max="3585" width="5.85546875" style="1" customWidth="1"/>
    <col min="3586" max="3586" width="6.140625" style="1" customWidth="1"/>
    <col min="3587" max="3587" width="11.42578125" style="1" customWidth="1"/>
    <col min="3588" max="3588" width="15.85546875" style="1" customWidth="1"/>
    <col min="3589" max="3589" width="11.28515625" style="1" customWidth="1"/>
    <col min="3590" max="3590" width="10.85546875" style="1" customWidth="1"/>
    <col min="3591" max="3591" width="11" style="1" customWidth="1"/>
    <col min="3592" max="3592" width="11.140625" style="1" customWidth="1"/>
    <col min="3593" max="3593" width="10.7109375" style="1" customWidth="1"/>
    <col min="3594" max="3840" width="9.140625" style="1"/>
    <col min="3841" max="3841" width="5.85546875" style="1" customWidth="1"/>
    <col min="3842" max="3842" width="6.140625" style="1" customWidth="1"/>
    <col min="3843" max="3843" width="11.42578125" style="1" customWidth="1"/>
    <col min="3844" max="3844" width="15.85546875" style="1" customWidth="1"/>
    <col min="3845" max="3845" width="11.28515625" style="1" customWidth="1"/>
    <col min="3846" max="3846" width="10.85546875" style="1" customWidth="1"/>
    <col min="3847" max="3847" width="11" style="1" customWidth="1"/>
    <col min="3848" max="3848" width="11.140625" style="1" customWidth="1"/>
    <col min="3849" max="3849" width="10.7109375" style="1" customWidth="1"/>
    <col min="3850" max="4096" width="9.140625" style="1"/>
    <col min="4097" max="4097" width="5.85546875" style="1" customWidth="1"/>
    <col min="4098" max="4098" width="6.140625" style="1" customWidth="1"/>
    <col min="4099" max="4099" width="11.42578125" style="1" customWidth="1"/>
    <col min="4100" max="4100" width="15.85546875" style="1" customWidth="1"/>
    <col min="4101" max="4101" width="11.28515625" style="1" customWidth="1"/>
    <col min="4102" max="4102" width="10.85546875" style="1" customWidth="1"/>
    <col min="4103" max="4103" width="11" style="1" customWidth="1"/>
    <col min="4104" max="4104" width="11.140625" style="1" customWidth="1"/>
    <col min="4105" max="4105" width="10.7109375" style="1" customWidth="1"/>
    <col min="4106" max="4352" width="9.140625" style="1"/>
    <col min="4353" max="4353" width="5.85546875" style="1" customWidth="1"/>
    <col min="4354" max="4354" width="6.140625" style="1" customWidth="1"/>
    <col min="4355" max="4355" width="11.42578125" style="1" customWidth="1"/>
    <col min="4356" max="4356" width="15.85546875" style="1" customWidth="1"/>
    <col min="4357" max="4357" width="11.28515625" style="1" customWidth="1"/>
    <col min="4358" max="4358" width="10.85546875" style="1" customWidth="1"/>
    <col min="4359" max="4359" width="11" style="1" customWidth="1"/>
    <col min="4360" max="4360" width="11.140625" style="1" customWidth="1"/>
    <col min="4361" max="4361" width="10.7109375" style="1" customWidth="1"/>
    <col min="4362" max="4608" width="9.140625" style="1"/>
    <col min="4609" max="4609" width="5.85546875" style="1" customWidth="1"/>
    <col min="4610" max="4610" width="6.140625" style="1" customWidth="1"/>
    <col min="4611" max="4611" width="11.42578125" style="1" customWidth="1"/>
    <col min="4612" max="4612" width="15.85546875" style="1" customWidth="1"/>
    <col min="4613" max="4613" width="11.28515625" style="1" customWidth="1"/>
    <col min="4614" max="4614" width="10.85546875" style="1" customWidth="1"/>
    <col min="4615" max="4615" width="11" style="1" customWidth="1"/>
    <col min="4616" max="4616" width="11.140625" style="1" customWidth="1"/>
    <col min="4617" max="4617" width="10.7109375" style="1" customWidth="1"/>
    <col min="4618" max="4864" width="9.140625" style="1"/>
    <col min="4865" max="4865" width="5.85546875" style="1" customWidth="1"/>
    <col min="4866" max="4866" width="6.140625" style="1" customWidth="1"/>
    <col min="4867" max="4867" width="11.42578125" style="1" customWidth="1"/>
    <col min="4868" max="4868" width="15.85546875" style="1" customWidth="1"/>
    <col min="4869" max="4869" width="11.28515625" style="1" customWidth="1"/>
    <col min="4870" max="4870" width="10.85546875" style="1" customWidth="1"/>
    <col min="4871" max="4871" width="11" style="1" customWidth="1"/>
    <col min="4872" max="4872" width="11.140625" style="1" customWidth="1"/>
    <col min="4873" max="4873" width="10.7109375" style="1" customWidth="1"/>
    <col min="4874" max="5120" width="9.140625" style="1"/>
    <col min="5121" max="5121" width="5.85546875" style="1" customWidth="1"/>
    <col min="5122" max="5122" width="6.140625" style="1" customWidth="1"/>
    <col min="5123" max="5123" width="11.42578125" style="1" customWidth="1"/>
    <col min="5124" max="5124" width="15.85546875" style="1" customWidth="1"/>
    <col min="5125" max="5125" width="11.28515625" style="1" customWidth="1"/>
    <col min="5126" max="5126" width="10.85546875" style="1" customWidth="1"/>
    <col min="5127" max="5127" width="11" style="1" customWidth="1"/>
    <col min="5128" max="5128" width="11.140625" style="1" customWidth="1"/>
    <col min="5129" max="5129" width="10.7109375" style="1" customWidth="1"/>
    <col min="5130" max="5376" width="9.140625" style="1"/>
    <col min="5377" max="5377" width="5.85546875" style="1" customWidth="1"/>
    <col min="5378" max="5378" width="6.140625" style="1" customWidth="1"/>
    <col min="5379" max="5379" width="11.42578125" style="1" customWidth="1"/>
    <col min="5380" max="5380" width="15.85546875" style="1" customWidth="1"/>
    <col min="5381" max="5381" width="11.28515625" style="1" customWidth="1"/>
    <col min="5382" max="5382" width="10.85546875" style="1" customWidth="1"/>
    <col min="5383" max="5383" width="11" style="1" customWidth="1"/>
    <col min="5384" max="5384" width="11.140625" style="1" customWidth="1"/>
    <col min="5385" max="5385" width="10.7109375" style="1" customWidth="1"/>
    <col min="5386" max="5632" width="9.140625" style="1"/>
    <col min="5633" max="5633" width="5.85546875" style="1" customWidth="1"/>
    <col min="5634" max="5634" width="6.140625" style="1" customWidth="1"/>
    <col min="5635" max="5635" width="11.42578125" style="1" customWidth="1"/>
    <col min="5636" max="5636" width="15.85546875" style="1" customWidth="1"/>
    <col min="5637" max="5637" width="11.28515625" style="1" customWidth="1"/>
    <col min="5638" max="5638" width="10.85546875" style="1" customWidth="1"/>
    <col min="5639" max="5639" width="11" style="1" customWidth="1"/>
    <col min="5640" max="5640" width="11.140625" style="1" customWidth="1"/>
    <col min="5641" max="5641" width="10.7109375" style="1" customWidth="1"/>
    <col min="5642" max="5888" width="9.140625" style="1"/>
    <col min="5889" max="5889" width="5.85546875" style="1" customWidth="1"/>
    <col min="5890" max="5890" width="6.140625" style="1" customWidth="1"/>
    <col min="5891" max="5891" width="11.42578125" style="1" customWidth="1"/>
    <col min="5892" max="5892" width="15.85546875" style="1" customWidth="1"/>
    <col min="5893" max="5893" width="11.28515625" style="1" customWidth="1"/>
    <col min="5894" max="5894" width="10.85546875" style="1" customWidth="1"/>
    <col min="5895" max="5895" width="11" style="1" customWidth="1"/>
    <col min="5896" max="5896" width="11.140625" style="1" customWidth="1"/>
    <col min="5897" max="5897" width="10.7109375" style="1" customWidth="1"/>
    <col min="5898" max="6144" width="9.140625" style="1"/>
    <col min="6145" max="6145" width="5.85546875" style="1" customWidth="1"/>
    <col min="6146" max="6146" width="6.140625" style="1" customWidth="1"/>
    <col min="6147" max="6147" width="11.42578125" style="1" customWidth="1"/>
    <col min="6148" max="6148" width="15.85546875" style="1" customWidth="1"/>
    <col min="6149" max="6149" width="11.28515625" style="1" customWidth="1"/>
    <col min="6150" max="6150" width="10.85546875" style="1" customWidth="1"/>
    <col min="6151" max="6151" width="11" style="1" customWidth="1"/>
    <col min="6152" max="6152" width="11.140625" style="1" customWidth="1"/>
    <col min="6153" max="6153" width="10.7109375" style="1" customWidth="1"/>
    <col min="6154" max="6400" width="9.140625" style="1"/>
    <col min="6401" max="6401" width="5.85546875" style="1" customWidth="1"/>
    <col min="6402" max="6402" width="6.140625" style="1" customWidth="1"/>
    <col min="6403" max="6403" width="11.42578125" style="1" customWidth="1"/>
    <col min="6404" max="6404" width="15.85546875" style="1" customWidth="1"/>
    <col min="6405" max="6405" width="11.28515625" style="1" customWidth="1"/>
    <col min="6406" max="6406" width="10.85546875" style="1" customWidth="1"/>
    <col min="6407" max="6407" width="11" style="1" customWidth="1"/>
    <col min="6408" max="6408" width="11.140625" style="1" customWidth="1"/>
    <col min="6409" max="6409" width="10.7109375" style="1" customWidth="1"/>
    <col min="6410" max="6656" width="9.140625" style="1"/>
    <col min="6657" max="6657" width="5.85546875" style="1" customWidth="1"/>
    <col min="6658" max="6658" width="6.140625" style="1" customWidth="1"/>
    <col min="6659" max="6659" width="11.42578125" style="1" customWidth="1"/>
    <col min="6660" max="6660" width="15.85546875" style="1" customWidth="1"/>
    <col min="6661" max="6661" width="11.28515625" style="1" customWidth="1"/>
    <col min="6662" max="6662" width="10.85546875" style="1" customWidth="1"/>
    <col min="6663" max="6663" width="11" style="1" customWidth="1"/>
    <col min="6664" max="6664" width="11.140625" style="1" customWidth="1"/>
    <col min="6665" max="6665" width="10.7109375" style="1" customWidth="1"/>
    <col min="6666" max="6912" width="9.140625" style="1"/>
    <col min="6913" max="6913" width="5.85546875" style="1" customWidth="1"/>
    <col min="6914" max="6914" width="6.140625" style="1" customWidth="1"/>
    <col min="6915" max="6915" width="11.42578125" style="1" customWidth="1"/>
    <col min="6916" max="6916" width="15.85546875" style="1" customWidth="1"/>
    <col min="6917" max="6917" width="11.28515625" style="1" customWidth="1"/>
    <col min="6918" max="6918" width="10.85546875" style="1" customWidth="1"/>
    <col min="6919" max="6919" width="11" style="1" customWidth="1"/>
    <col min="6920" max="6920" width="11.140625" style="1" customWidth="1"/>
    <col min="6921" max="6921" width="10.7109375" style="1" customWidth="1"/>
    <col min="6922" max="7168" width="9.140625" style="1"/>
    <col min="7169" max="7169" width="5.85546875" style="1" customWidth="1"/>
    <col min="7170" max="7170" width="6.140625" style="1" customWidth="1"/>
    <col min="7171" max="7171" width="11.42578125" style="1" customWidth="1"/>
    <col min="7172" max="7172" width="15.85546875" style="1" customWidth="1"/>
    <col min="7173" max="7173" width="11.28515625" style="1" customWidth="1"/>
    <col min="7174" max="7174" width="10.85546875" style="1" customWidth="1"/>
    <col min="7175" max="7175" width="11" style="1" customWidth="1"/>
    <col min="7176" max="7176" width="11.140625" style="1" customWidth="1"/>
    <col min="7177" max="7177" width="10.7109375" style="1" customWidth="1"/>
    <col min="7178" max="7424" width="9.140625" style="1"/>
    <col min="7425" max="7425" width="5.85546875" style="1" customWidth="1"/>
    <col min="7426" max="7426" width="6.140625" style="1" customWidth="1"/>
    <col min="7427" max="7427" width="11.42578125" style="1" customWidth="1"/>
    <col min="7428" max="7428" width="15.85546875" style="1" customWidth="1"/>
    <col min="7429" max="7429" width="11.28515625" style="1" customWidth="1"/>
    <col min="7430" max="7430" width="10.85546875" style="1" customWidth="1"/>
    <col min="7431" max="7431" width="11" style="1" customWidth="1"/>
    <col min="7432" max="7432" width="11.140625" style="1" customWidth="1"/>
    <col min="7433" max="7433" width="10.7109375" style="1" customWidth="1"/>
    <col min="7434" max="7680" width="9.140625" style="1"/>
    <col min="7681" max="7681" width="5.85546875" style="1" customWidth="1"/>
    <col min="7682" max="7682" width="6.140625" style="1" customWidth="1"/>
    <col min="7683" max="7683" width="11.42578125" style="1" customWidth="1"/>
    <col min="7684" max="7684" width="15.85546875" style="1" customWidth="1"/>
    <col min="7685" max="7685" width="11.28515625" style="1" customWidth="1"/>
    <col min="7686" max="7686" width="10.85546875" style="1" customWidth="1"/>
    <col min="7687" max="7687" width="11" style="1" customWidth="1"/>
    <col min="7688" max="7688" width="11.140625" style="1" customWidth="1"/>
    <col min="7689" max="7689" width="10.7109375" style="1" customWidth="1"/>
    <col min="7690" max="7936" width="9.140625" style="1"/>
    <col min="7937" max="7937" width="5.85546875" style="1" customWidth="1"/>
    <col min="7938" max="7938" width="6.140625" style="1" customWidth="1"/>
    <col min="7939" max="7939" width="11.42578125" style="1" customWidth="1"/>
    <col min="7940" max="7940" width="15.85546875" style="1" customWidth="1"/>
    <col min="7941" max="7941" width="11.28515625" style="1" customWidth="1"/>
    <col min="7942" max="7942" width="10.85546875" style="1" customWidth="1"/>
    <col min="7943" max="7943" width="11" style="1" customWidth="1"/>
    <col min="7944" max="7944" width="11.140625" style="1" customWidth="1"/>
    <col min="7945" max="7945" width="10.7109375" style="1" customWidth="1"/>
    <col min="7946" max="8192" width="9.140625" style="1"/>
    <col min="8193" max="8193" width="5.85546875" style="1" customWidth="1"/>
    <col min="8194" max="8194" width="6.140625" style="1" customWidth="1"/>
    <col min="8195" max="8195" width="11.42578125" style="1" customWidth="1"/>
    <col min="8196" max="8196" width="15.85546875" style="1" customWidth="1"/>
    <col min="8197" max="8197" width="11.28515625" style="1" customWidth="1"/>
    <col min="8198" max="8198" width="10.85546875" style="1" customWidth="1"/>
    <col min="8199" max="8199" width="11" style="1" customWidth="1"/>
    <col min="8200" max="8200" width="11.140625" style="1" customWidth="1"/>
    <col min="8201" max="8201" width="10.7109375" style="1" customWidth="1"/>
    <col min="8202" max="8448" width="9.140625" style="1"/>
    <col min="8449" max="8449" width="5.85546875" style="1" customWidth="1"/>
    <col min="8450" max="8450" width="6.140625" style="1" customWidth="1"/>
    <col min="8451" max="8451" width="11.42578125" style="1" customWidth="1"/>
    <col min="8452" max="8452" width="15.85546875" style="1" customWidth="1"/>
    <col min="8453" max="8453" width="11.28515625" style="1" customWidth="1"/>
    <col min="8454" max="8454" width="10.85546875" style="1" customWidth="1"/>
    <col min="8455" max="8455" width="11" style="1" customWidth="1"/>
    <col min="8456" max="8456" width="11.140625" style="1" customWidth="1"/>
    <col min="8457" max="8457" width="10.7109375" style="1" customWidth="1"/>
    <col min="8458" max="8704" width="9.140625" style="1"/>
    <col min="8705" max="8705" width="5.85546875" style="1" customWidth="1"/>
    <col min="8706" max="8706" width="6.140625" style="1" customWidth="1"/>
    <col min="8707" max="8707" width="11.42578125" style="1" customWidth="1"/>
    <col min="8708" max="8708" width="15.85546875" style="1" customWidth="1"/>
    <col min="8709" max="8709" width="11.28515625" style="1" customWidth="1"/>
    <col min="8710" max="8710" width="10.85546875" style="1" customWidth="1"/>
    <col min="8711" max="8711" width="11" style="1" customWidth="1"/>
    <col min="8712" max="8712" width="11.140625" style="1" customWidth="1"/>
    <col min="8713" max="8713" width="10.7109375" style="1" customWidth="1"/>
    <col min="8714" max="8960" width="9.140625" style="1"/>
    <col min="8961" max="8961" width="5.85546875" style="1" customWidth="1"/>
    <col min="8962" max="8962" width="6.140625" style="1" customWidth="1"/>
    <col min="8963" max="8963" width="11.42578125" style="1" customWidth="1"/>
    <col min="8964" max="8964" width="15.85546875" style="1" customWidth="1"/>
    <col min="8965" max="8965" width="11.28515625" style="1" customWidth="1"/>
    <col min="8966" max="8966" width="10.85546875" style="1" customWidth="1"/>
    <col min="8967" max="8967" width="11" style="1" customWidth="1"/>
    <col min="8968" max="8968" width="11.140625" style="1" customWidth="1"/>
    <col min="8969" max="8969" width="10.7109375" style="1" customWidth="1"/>
    <col min="8970" max="9216" width="9.140625" style="1"/>
    <col min="9217" max="9217" width="5.85546875" style="1" customWidth="1"/>
    <col min="9218" max="9218" width="6.140625" style="1" customWidth="1"/>
    <col min="9219" max="9219" width="11.42578125" style="1" customWidth="1"/>
    <col min="9220" max="9220" width="15.85546875" style="1" customWidth="1"/>
    <col min="9221" max="9221" width="11.28515625" style="1" customWidth="1"/>
    <col min="9222" max="9222" width="10.85546875" style="1" customWidth="1"/>
    <col min="9223" max="9223" width="11" style="1" customWidth="1"/>
    <col min="9224" max="9224" width="11.140625" style="1" customWidth="1"/>
    <col min="9225" max="9225" width="10.7109375" style="1" customWidth="1"/>
    <col min="9226" max="9472" width="9.140625" style="1"/>
    <col min="9473" max="9473" width="5.85546875" style="1" customWidth="1"/>
    <col min="9474" max="9474" width="6.140625" style="1" customWidth="1"/>
    <col min="9475" max="9475" width="11.42578125" style="1" customWidth="1"/>
    <col min="9476" max="9476" width="15.85546875" style="1" customWidth="1"/>
    <col min="9477" max="9477" width="11.28515625" style="1" customWidth="1"/>
    <col min="9478" max="9478" width="10.85546875" style="1" customWidth="1"/>
    <col min="9479" max="9479" width="11" style="1" customWidth="1"/>
    <col min="9480" max="9480" width="11.140625" style="1" customWidth="1"/>
    <col min="9481" max="9481" width="10.7109375" style="1" customWidth="1"/>
    <col min="9482" max="9728" width="9.140625" style="1"/>
    <col min="9729" max="9729" width="5.85546875" style="1" customWidth="1"/>
    <col min="9730" max="9730" width="6.140625" style="1" customWidth="1"/>
    <col min="9731" max="9731" width="11.42578125" style="1" customWidth="1"/>
    <col min="9732" max="9732" width="15.85546875" style="1" customWidth="1"/>
    <col min="9733" max="9733" width="11.28515625" style="1" customWidth="1"/>
    <col min="9734" max="9734" width="10.85546875" style="1" customWidth="1"/>
    <col min="9735" max="9735" width="11" style="1" customWidth="1"/>
    <col min="9736" max="9736" width="11.140625" style="1" customWidth="1"/>
    <col min="9737" max="9737" width="10.7109375" style="1" customWidth="1"/>
    <col min="9738" max="9984" width="9.140625" style="1"/>
    <col min="9985" max="9985" width="5.85546875" style="1" customWidth="1"/>
    <col min="9986" max="9986" width="6.140625" style="1" customWidth="1"/>
    <col min="9987" max="9987" width="11.42578125" style="1" customWidth="1"/>
    <col min="9988" max="9988" width="15.85546875" style="1" customWidth="1"/>
    <col min="9989" max="9989" width="11.28515625" style="1" customWidth="1"/>
    <col min="9990" max="9990" width="10.85546875" style="1" customWidth="1"/>
    <col min="9991" max="9991" width="11" style="1" customWidth="1"/>
    <col min="9992" max="9992" width="11.140625" style="1" customWidth="1"/>
    <col min="9993" max="9993" width="10.7109375" style="1" customWidth="1"/>
    <col min="9994" max="10240" width="9.140625" style="1"/>
    <col min="10241" max="10241" width="5.85546875" style="1" customWidth="1"/>
    <col min="10242" max="10242" width="6.140625" style="1" customWidth="1"/>
    <col min="10243" max="10243" width="11.42578125" style="1" customWidth="1"/>
    <col min="10244" max="10244" width="15.85546875" style="1" customWidth="1"/>
    <col min="10245" max="10245" width="11.28515625" style="1" customWidth="1"/>
    <col min="10246" max="10246" width="10.85546875" style="1" customWidth="1"/>
    <col min="10247" max="10247" width="11" style="1" customWidth="1"/>
    <col min="10248" max="10248" width="11.140625" style="1" customWidth="1"/>
    <col min="10249" max="10249" width="10.7109375" style="1" customWidth="1"/>
    <col min="10250" max="10496" width="9.140625" style="1"/>
    <col min="10497" max="10497" width="5.85546875" style="1" customWidth="1"/>
    <col min="10498" max="10498" width="6.140625" style="1" customWidth="1"/>
    <col min="10499" max="10499" width="11.42578125" style="1" customWidth="1"/>
    <col min="10500" max="10500" width="15.85546875" style="1" customWidth="1"/>
    <col min="10501" max="10501" width="11.28515625" style="1" customWidth="1"/>
    <col min="10502" max="10502" width="10.85546875" style="1" customWidth="1"/>
    <col min="10503" max="10503" width="11" style="1" customWidth="1"/>
    <col min="10504" max="10504" width="11.140625" style="1" customWidth="1"/>
    <col min="10505" max="10505" width="10.7109375" style="1" customWidth="1"/>
    <col min="10506" max="10752" width="9.140625" style="1"/>
    <col min="10753" max="10753" width="5.85546875" style="1" customWidth="1"/>
    <col min="10754" max="10754" width="6.140625" style="1" customWidth="1"/>
    <col min="10755" max="10755" width="11.42578125" style="1" customWidth="1"/>
    <col min="10756" max="10756" width="15.85546875" style="1" customWidth="1"/>
    <col min="10757" max="10757" width="11.28515625" style="1" customWidth="1"/>
    <col min="10758" max="10758" width="10.85546875" style="1" customWidth="1"/>
    <col min="10759" max="10759" width="11" style="1" customWidth="1"/>
    <col min="10760" max="10760" width="11.140625" style="1" customWidth="1"/>
    <col min="10761" max="10761" width="10.7109375" style="1" customWidth="1"/>
    <col min="10762" max="11008" width="9.140625" style="1"/>
    <col min="11009" max="11009" width="5.85546875" style="1" customWidth="1"/>
    <col min="11010" max="11010" width="6.140625" style="1" customWidth="1"/>
    <col min="11011" max="11011" width="11.42578125" style="1" customWidth="1"/>
    <col min="11012" max="11012" width="15.85546875" style="1" customWidth="1"/>
    <col min="11013" max="11013" width="11.28515625" style="1" customWidth="1"/>
    <col min="11014" max="11014" width="10.85546875" style="1" customWidth="1"/>
    <col min="11015" max="11015" width="11" style="1" customWidth="1"/>
    <col min="11016" max="11016" width="11.140625" style="1" customWidth="1"/>
    <col min="11017" max="11017" width="10.7109375" style="1" customWidth="1"/>
    <col min="11018" max="11264" width="9.140625" style="1"/>
    <col min="11265" max="11265" width="5.85546875" style="1" customWidth="1"/>
    <col min="11266" max="11266" width="6.140625" style="1" customWidth="1"/>
    <col min="11267" max="11267" width="11.42578125" style="1" customWidth="1"/>
    <col min="11268" max="11268" width="15.85546875" style="1" customWidth="1"/>
    <col min="11269" max="11269" width="11.28515625" style="1" customWidth="1"/>
    <col min="11270" max="11270" width="10.85546875" style="1" customWidth="1"/>
    <col min="11271" max="11271" width="11" style="1" customWidth="1"/>
    <col min="11272" max="11272" width="11.140625" style="1" customWidth="1"/>
    <col min="11273" max="11273" width="10.7109375" style="1" customWidth="1"/>
    <col min="11274" max="11520" width="9.140625" style="1"/>
    <col min="11521" max="11521" width="5.85546875" style="1" customWidth="1"/>
    <col min="11522" max="11522" width="6.140625" style="1" customWidth="1"/>
    <col min="11523" max="11523" width="11.42578125" style="1" customWidth="1"/>
    <col min="11524" max="11524" width="15.85546875" style="1" customWidth="1"/>
    <col min="11525" max="11525" width="11.28515625" style="1" customWidth="1"/>
    <col min="11526" max="11526" width="10.85546875" style="1" customWidth="1"/>
    <col min="11527" max="11527" width="11" style="1" customWidth="1"/>
    <col min="11528" max="11528" width="11.140625" style="1" customWidth="1"/>
    <col min="11529" max="11529" width="10.7109375" style="1" customWidth="1"/>
    <col min="11530" max="11776" width="9.140625" style="1"/>
    <col min="11777" max="11777" width="5.85546875" style="1" customWidth="1"/>
    <col min="11778" max="11778" width="6.140625" style="1" customWidth="1"/>
    <col min="11779" max="11779" width="11.42578125" style="1" customWidth="1"/>
    <col min="11780" max="11780" width="15.85546875" style="1" customWidth="1"/>
    <col min="11781" max="11781" width="11.28515625" style="1" customWidth="1"/>
    <col min="11782" max="11782" width="10.85546875" style="1" customWidth="1"/>
    <col min="11783" max="11783" width="11" style="1" customWidth="1"/>
    <col min="11784" max="11784" width="11.140625" style="1" customWidth="1"/>
    <col min="11785" max="11785" width="10.7109375" style="1" customWidth="1"/>
    <col min="11786" max="12032" width="9.140625" style="1"/>
    <col min="12033" max="12033" width="5.85546875" style="1" customWidth="1"/>
    <col min="12034" max="12034" width="6.140625" style="1" customWidth="1"/>
    <col min="12035" max="12035" width="11.42578125" style="1" customWidth="1"/>
    <col min="12036" max="12036" width="15.85546875" style="1" customWidth="1"/>
    <col min="12037" max="12037" width="11.28515625" style="1" customWidth="1"/>
    <col min="12038" max="12038" width="10.85546875" style="1" customWidth="1"/>
    <col min="12039" max="12039" width="11" style="1" customWidth="1"/>
    <col min="12040" max="12040" width="11.140625" style="1" customWidth="1"/>
    <col min="12041" max="12041" width="10.7109375" style="1" customWidth="1"/>
    <col min="12042" max="12288" width="9.140625" style="1"/>
    <col min="12289" max="12289" width="5.85546875" style="1" customWidth="1"/>
    <col min="12290" max="12290" width="6.140625" style="1" customWidth="1"/>
    <col min="12291" max="12291" width="11.42578125" style="1" customWidth="1"/>
    <col min="12292" max="12292" width="15.85546875" style="1" customWidth="1"/>
    <col min="12293" max="12293" width="11.28515625" style="1" customWidth="1"/>
    <col min="12294" max="12294" width="10.85546875" style="1" customWidth="1"/>
    <col min="12295" max="12295" width="11" style="1" customWidth="1"/>
    <col min="12296" max="12296" width="11.140625" style="1" customWidth="1"/>
    <col min="12297" max="12297" width="10.7109375" style="1" customWidth="1"/>
    <col min="12298" max="12544" width="9.140625" style="1"/>
    <col min="12545" max="12545" width="5.85546875" style="1" customWidth="1"/>
    <col min="12546" max="12546" width="6.140625" style="1" customWidth="1"/>
    <col min="12547" max="12547" width="11.42578125" style="1" customWidth="1"/>
    <col min="12548" max="12548" width="15.85546875" style="1" customWidth="1"/>
    <col min="12549" max="12549" width="11.28515625" style="1" customWidth="1"/>
    <col min="12550" max="12550" width="10.85546875" style="1" customWidth="1"/>
    <col min="12551" max="12551" width="11" style="1" customWidth="1"/>
    <col min="12552" max="12552" width="11.140625" style="1" customWidth="1"/>
    <col min="12553" max="12553" width="10.7109375" style="1" customWidth="1"/>
    <col min="12554" max="12800" width="9.140625" style="1"/>
    <col min="12801" max="12801" width="5.85546875" style="1" customWidth="1"/>
    <col min="12802" max="12802" width="6.140625" style="1" customWidth="1"/>
    <col min="12803" max="12803" width="11.42578125" style="1" customWidth="1"/>
    <col min="12804" max="12804" width="15.85546875" style="1" customWidth="1"/>
    <col min="12805" max="12805" width="11.28515625" style="1" customWidth="1"/>
    <col min="12806" max="12806" width="10.85546875" style="1" customWidth="1"/>
    <col min="12807" max="12807" width="11" style="1" customWidth="1"/>
    <col min="12808" max="12808" width="11.140625" style="1" customWidth="1"/>
    <col min="12809" max="12809" width="10.7109375" style="1" customWidth="1"/>
    <col min="12810" max="13056" width="9.140625" style="1"/>
    <col min="13057" max="13057" width="5.85546875" style="1" customWidth="1"/>
    <col min="13058" max="13058" width="6.140625" style="1" customWidth="1"/>
    <col min="13059" max="13059" width="11.42578125" style="1" customWidth="1"/>
    <col min="13060" max="13060" width="15.85546875" style="1" customWidth="1"/>
    <col min="13061" max="13061" width="11.28515625" style="1" customWidth="1"/>
    <col min="13062" max="13062" width="10.85546875" style="1" customWidth="1"/>
    <col min="13063" max="13063" width="11" style="1" customWidth="1"/>
    <col min="13064" max="13064" width="11.140625" style="1" customWidth="1"/>
    <col min="13065" max="13065" width="10.7109375" style="1" customWidth="1"/>
    <col min="13066" max="13312" width="9.140625" style="1"/>
    <col min="13313" max="13313" width="5.85546875" style="1" customWidth="1"/>
    <col min="13314" max="13314" width="6.140625" style="1" customWidth="1"/>
    <col min="13315" max="13315" width="11.42578125" style="1" customWidth="1"/>
    <col min="13316" max="13316" width="15.85546875" style="1" customWidth="1"/>
    <col min="13317" max="13317" width="11.28515625" style="1" customWidth="1"/>
    <col min="13318" max="13318" width="10.85546875" style="1" customWidth="1"/>
    <col min="13319" max="13319" width="11" style="1" customWidth="1"/>
    <col min="13320" max="13320" width="11.140625" style="1" customWidth="1"/>
    <col min="13321" max="13321" width="10.7109375" style="1" customWidth="1"/>
    <col min="13322" max="13568" width="9.140625" style="1"/>
    <col min="13569" max="13569" width="5.85546875" style="1" customWidth="1"/>
    <col min="13570" max="13570" width="6.140625" style="1" customWidth="1"/>
    <col min="13571" max="13571" width="11.42578125" style="1" customWidth="1"/>
    <col min="13572" max="13572" width="15.85546875" style="1" customWidth="1"/>
    <col min="13573" max="13573" width="11.28515625" style="1" customWidth="1"/>
    <col min="13574" max="13574" width="10.85546875" style="1" customWidth="1"/>
    <col min="13575" max="13575" width="11" style="1" customWidth="1"/>
    <col min="13576" max="13576" width="11.140625" style="1" customWidth="1"/>
    <col min="13577" max="13577" width="10.7109375" style="1" customWidth="1"/>
    <col min="13578" max="13824" width="9.140625" style="1"/>
    <col min="13825" max="13825" width="5.85546875" style="1" customWidth="1"/>
    <col min="13826" max="13826" width="6.140625" style="1" customWidth="1"/>
    <col min="13827" max="13827" width="11.42578125" style="1" customWidth="1"/>
    <col min="13828" max="13828" width="15.85546875" style="1" customWidth="1"/>
    <col min="13829" max="13829" width="11.28515625" style="1" customWidth="1"/>
    <col min="13830" max="13830" width="10.85546875" style="1" customWidth="1"/>
    <col min="13831" max="13831" width="11" style="1" customWidth="1"/>
    <col min="13832" max="13832" width="11.140625" style="1" customWidth="1"/>
    <col min="13833" max="13833" width="10.7109375" style="1" customWidth="1"/>
    <col min="13834" max="14080" width="9.140625" style="1"/>
    <col min="14081" max="14081" width="5.85546875" style="1" customWidth="1"/>
    <col min="14082" max="14082" width="6.140625" style="1" customWidth="1"/>
    <col min="14083" max="14083" width="11.42578125" style="1" customWidth="1"/>
    <col min="14084" max="14084" width="15.85546875" style="1" customWidth="1"/>
    <col min="14085" max="14085" width="11.28515625" style="1" customWidth="1"/>
    <col min="14086" max="14086" width="10.85546875" style="1" customWidth="1"/>
    <col min="14087" max="14087" width="11" style="1" customWidth="1"/>
    <col min="14088" max="14088" width="11.140625" style="1" customWidth="1"/>
    <col min="14089" max="14089" width="10.7109375" style="1" customWidth="1"/>
    <col min="14090" max="14336" width="9.140625" style="1"/>
    <col min="14337" max="14337" width="5.85546875" style="1" customWidth="1"/>
    <col min="14338" max="14338" width="6.140625" style="1" customWidth="1"/>
    <col min="14339" max="14339" width="11.42578125" style="1" customWidth="1"/>
    <col min="14340" max="14340" width="15.85546875" style="1" customWidth="1"/>
    <col min="14341" max="14341" width="11.28515625" style="1" customWidth="1"/>
    <col min="14342" max="14342" width="10.85546875" style="1" customWidth="1"/>
    <col min="14343" max="14343" width="11" style="1" customWidth="1"/>
    <col min="14344" max="14344" width="11.140625" style="1" customWidth="1"/>
    <col min="14345" max="14345" width="10.7109375" style="1" customWidth="1"/>
    <col min="14346" max="14592" width="9.140625" style="1"/>
    <col min="14593" max="14593" width="5.85546875" style="1" customWidth="1"/>
    <col min="14594" max="14594" width="6.140625" style="1" customWidth="1"/>
    <col min="14595" max="14595" width="11.42578125" style="1" customWidth="1"/>
    <col min="14596" max="14596" width="15.85546875" style="1" customWidth="1"/>
    <col min="14597" max="14597" width="11.28515625" style="1" customWidth="1"/>
    <col min="14598" max="14598" width="10.85546875" style="1" customWidth="1"/>
    <col min="14599" max="14599" width="11" style="1" customWidth="1"/>
    <col min="14600" max="14600" width="11.140625" style="1" customWidth="1"/>
    <col min="14601" max="14601" width="10.7109375" style="1" customWidth="1"/>
    <col min="14602" max="14848" width="9.140625" style="1"/>
    <col min="14849" max="14849" width="5.85546875" style="1" customWidth="1"/>
    <col min="14850" max="14850" width="6.140625" style="1" customWidth="1"/>
    <col min="14851" max="14851" width="11.42578125" style="1" customWidth="1"/>
    <col min="14852" max="14852" width="15.85546875" style="1" customWidth="1"/>
    <col min="14853" max="14853" width="11.28515625" style="1" customWidth="1"/>
    <col min="14854" max="14854" width="10.85546875" style="1" customWidth="1"/>
    <col min="14855" max="14855" width="11" style="1" customWidth="1"/>
    <col min="14856" max="14856" width="11.140625" style="1" customWidth="1"/>
    <col min="14857" max="14857" width="10.7109375" style="1" customWidth="1"/>
    <col min="14858" max="15104" width="9.140625" style="1"/>
    <col min="15105" max="15105" width="5.85546875" style="1" customWidth="1"/>
    <col min="15106" max="15106" width="6.140625" style="1" customWidth="1"/>
    <col min="15107" max="15107" width="11.42578125" style="1" customWidth="1"/>
    <col min="15108" max="15108" width="15.85546875" style="1" customWidth="1"/>
    <col min="15109" max="15109" width="11.28515625" style="1" customWidth="1"/>
    <col min="15110" max="15110" width="10.85546875" style="1" customWidth="1"/>
    <col min="15111" max="15111" width="11" style="1" customWidth="1"/>
    <col min="15112" max="15112" width="11.140625" style="1" customWidth="1"/>
    <col min="15113" max="15113" width="10.7109375" style="1" customWidth="1"/>
    <col min="15114" max="15360" width="9.140625" style="1"/>
    <col min="15361" max="15361" width="5.85546875" style="1" customWidth="1"/>
    <col min="15362" max="15362" width="6.140625" style="1" customWidth="1"/>
    <col min="15363" max="15363" width="11.42578125" style="1" customWidth="1"/>
    <col min="15364" max="15364" width="15.85546875" style="1" customWidth="1"/>
    <col min="15365" max="15365" width="11.28515625" style="1" customWidth="1"/>
    <col min="15366" max="15366" width="10.85546875" style="1" customWidth="1"/>
    <col min="15367" max="15367" width="11" style="1" customWidth="1"/>
    <col min="15368" max="15368" width="11.140625" style="1" customWidth="1"/>
    <col min="15369" max="15369" width="10.7109375" style="1" customWidth="1"/>
    <col min="15370" max="15616" width="9.140625" style="1"/>
    <col min="15617" max="15617" width="5.85546875" style="1" customWidth="1"/>
    <col min="15618" max="15618" width="6.140625" style="1" customWidth="1"/>
    <col min="15619" max="15619" width="11.42578125" style="1" customWidth="1"/>
    <col min="15620" max="15620" width="15.85546875" style="1" customWidth="1"/>
    <col min="15621" max="15621" width="11.28515625" style="1" customWidth="1"/>
    <col min="15622" max="15622" width="10.85546875" style="1" customWidth="1"/>
    <col min="15623" max="15623" width="11" style="1" customWidth="1"/>
    <col min="15624" max="15624" width="11.140625" style="1" customWidth="1"/>
    <col min="15625" max="15625" width="10.7109375" style="1" customWidth="1"/>
    <col min="15626" max="15872" width="9.140625" style="1"/>
    <col min="15873" max="15873" width="5.85546875" style="1" customWidth="1"/>
    <col min="15874" max="15874" width="6.140625" style="1" customWidth="1"/>
    <col min="15875" max="15875" width="11.42578125" style="1" customWidth="1"/>
    <col min="15876" max="15876" width="15.85546875" style="1" customWidth="1"/>
    <col min="15877" max="15877" width="11.28515625" style="1" customWidth="1"/>
    <col min="15878" max="15878" width="10.85546875" style="1" customWidth="1"/>
    <col min="15879" max="15879" width="11" style="1" customWidth="1"/>
    <col min="15880" max="15880" width="11.140625" style="1" customWidth="1"/>
    <col min="15881" max="15881" width="10.7109375" style="1" customWidth="1"/>
    <col min="15882" max="16128" width="9.140625" style="1"/>
    <col min="16129" max="16129" width="5.85546875" style="1" customWidth="1"/>
    <col min="16130" max="16130" width="6.140625" style="1" customWidth="1"/>
    <col min="16131" max="16131" width="11.42578125" style="1" customWidth="1"/>
    <col min="16132" max="16132" width="15.85546875" style="1" customWidth="1"/>
    <col min="16133" max="16133" width="11.28515625" style="1" customWidth="1"/>
    <col min="16134" max="16134" width="10.85546875" style="1" customWidth="1"/>
    <col min="16135" max="16135" width="11" style="1" customWidth="1"/>
    <col min="16136" max="16136" width="11.140625" style="1" customWidth="1"/>
    <col min="16137" max="16137" width="10.7109375" style="1" customWidth="1"/>
    <col min="16138" max="16384" width="9.140625" style="1"/>
  </cols>
  <sheetData>
    <row r="1" spans="1:57" ht="13.5" thickTop="1" x14ac:dyDescent="0.2">
      <c r="A1" s="316" t="s">
        <v>2</v>
      </c>
      <c r="B1" s="317"/>
      <c r="C1" s="186" t="s">
        <v>105</v>
      </c>
      <c r="D1" s="187"/>
      <c r="E1" s="188"/>
      <c r="F1" s="187"/>
      <c r="G1" s="189" t="s">
        <v>75</v>
      </c>
      <c r="H1" s="190" t="s">
        <v>740</v>
      </c>
      <c r="I1" s="191"/>
    </row>
    <row r="2" spans="1:57" ht="13.5" thickBot="1" x14ac:dyDescent="0.25">
      <c r="A2" s="318" t="s">
        <v>76</v>
      </c>
      <c r="B2" s="319"/>
      <c r="C2" s="192" t="s">
        <v>742</v>
      </c>
      <c r="D2" s="193"/>
      <c r="E2" s="194"/>
      <c r="F2" s="193"/>
      <c r="G2" s="320" t="s">
        <v>741</v>
      </c>
      <c r="H2" s="321"/>
      <c r="I2" s="322"/>
    </row>
    <row r="3" spans="1:57" ht="13.5" thickTop="1" x14ac:dyDescent="0.2">
      <c r="F3" s="127"/>
    </row>
    <row r="4" spans="1:57" ht="19.5" customHeight="1" x14ac:dyDescent="0.25">
      <c r="A4" s="195" t="s">
        <v>77</v>
      </c>
      <c r="B4" s="196"/>
      <c r="C4" s="196"/>
      <c r="D4" s="196"/>
      <c r="E4" s="197"/>
      <c r="F4" s="196"/>
      <c r="G4" s="196"/>
      <c r="H4" s="196"/>
      <c r="I4" s="196"/>
    </row>
    <row r="5" spans="1:57" ht="13.5" thickBot="1" x14ac:dyDescent="0.25"/>
    <row r="6" spans="1:57" s="127" customFormat="1" ht="13.5" thickBot="1" x14ac:dyDescent="0.25">
      <c r="A6" s="198"/>
      <c r="B6" s="199" t="s">
        <v>78</v>
      </c>
      <c r="C6" s="199"/>
      <c r="D6" s="200"/>
      <c r="E6" s="201" t="s">
        <v>25</v>
      </c>
      <c r="F6" s="202" t="s">
        <v>26</v>
      </c>
      <c r="G6" s="202" t="s">
        <v>27</v>
      </c>
      <c r="H6" s="202" t="s">
        <v>28</v>
      </c>
      <c r="I6" s="203" t="s">
        <v>29</v>
      </c>
    </row>
    <row r="7" spans="1:57" s="127" customFormat="1" ht="13.5" thickBot="1" x14ac:dyDescent="0.25">
      <c r="A7" s="293" t="str">
        <f>'05 05 Pol'!B7</f>
        <v>766</v>
      </c>
      <c r="B7" s="62" t="str">
        <f>'05 05 Pol'!C7</f>
        <v>Konstrukce truhlářské</v>
      </c>
      <c r="D7" s="204"/>
      <c r="E7" s="294">
        <f>'05 05 Pol'!BA16</f>
        <v>0</v>
      </c>
      <c r="F7" s="295">
        <f>'05 05 Pol'!BB16</f>
        <v>0</v>
      </c>
      <c r="G7" s="295">
        <f>'05 05 Pol'!BC16</f>
        <v>0</v>
      </c>
      <c r="H7" s="295">
        <f>'05 05 Pol'!BD16</f>
        <v>0</v>
      </c>
      <c r="I7" s="296">
        <f>'05 05 Pol'!BE16</f>
        <v>0</v>
      </c>
    </row>
    <row r="8" spans="1:57" s="14" customFormat="1" ht="13.5" thickBot="1" x14ac:dyDescent="0.25">
      <c r="A8" s="205"/>
      <c r="B8" s="206" t="s">
        <v>79</v>
      </c>
      <c r="C8" s="206"/>
      <c r="D8" s="207"/>
      <c r="E8" s="208">
        <f>SUM(E7:E7)</f>
        <v>0</v>
      </c>
      <c r="F8" s="209">
        <f>SUM(F7:F7)</f>
        <v>0</v>
      </c>
      <c r="G8" s="209">
        <f>SUM(G7:G7)</f>
        <v>0</v>
      </c>
      <c r="H8" s="209">
        <f>SUM(H7:H7)</f>
        <v>0</v>
      </c>
      <c r="I8" s="210">
        <f>SUM(I7:I7)</f>
        <v>0</v>
      </c>
    </row>
    <row r="9" spans="1:57" x14ac:dyDescent="0.2">
      <c r="A9" s="127"/>
      <c r="B9" s="127"/>
      <c r="C9" s="127"/>
      <c r="D9" s="127"/>
      <c r="E9" s="127"/>
      <c r="F9" s="127"/>
      <c r="G9" s="127"/>
      <c r="H9" s="127"/>
      <c r="I9" s="127"/>
    </row>
    <row r="10" spans="1:57" ht="19.5" customHeight="1" x14ac:dyDescent="0.25">
      <c r="A10" s="196" t="s">
        <v>80</v>
      </c>
      <c r="B10" s="196"/>
      <c r="C10" s="196"/>
      <c r="D10" s="196"/>
      <c r="E10" s="196"/>
      <c r="F10" s="196"/>
      <c r="G10" s="211"/>
      <c r="H10" s="196"/>
      <c r="I10" s="196"/>
      <c r="BA10" s="133"/>
      <c r="BB10" s="133"/>
      <c r="BC10" s="133"/>
      <c r="BD10" s="133"/>
      <c r="BE10" s="133"/>
    </row>
    <row r="11" spans="1:57" ht="13.5" thickBot="1" x14ac:dyDescent="0.25"/>
    <row r="12" spans="1:57" x14ac:dyDescent="0.2">
      <c r="A12" s="162" t="s">
        <v>81</v>
      </c>
      <c r="B12" s="163"/>
      <c r="C12" s="163"/>
      <c r="D12" s="212"/>
      <c r="E12" s="213" t="s">
        <v>82</v>
      </c>
      <c r="F12" s="214" t="s">
        <v>12</v>
      </c>
      <c r="G12" s="215" t="s">
        <v>83</v>
      </c>
      <c r="H12" s="216"/>
      <c r="I12" s="217" t="s">
        <v>82</v>
      </c>
    </row>
    <row r="13" spans="1:57" x14ac:dyDescent="0.2">
      <c r="A13" s="156" t="s">
        <v>431</v>
      </c>
      <c r="B13" s="147"/>
      <c r="C13" s="147"/>
      <c r="D13" s="218"/>
      <c r="E13" s="219"/>
      <c r="F13" s="220"/>
      <c r="G13" s="221">
        <v>0</v>
      </c>
      <c r="H13" s="222"/>
      <c r="I13" s="223">
        <f t="shared" ref="I13:I20" si="0">E13+F13*G13/100</f>
        <v>0</v>
      </c>
      <c r="BA13" s="1">
        <v>0</v>
      </c>
    </row>
    <row r="14" spans="1:57" x14ac:dyDescent="0.2">
      <c r="A14" s="156" t="s">
        <v>432</v>
      </c>
      <c r="B14" s="147"/>
      <c r="C14" s="147"/>
      <c r="D14" s="218"/>
      <c r="E14" s="219"/>
      <c r="F14" s="220"/>
      <c r="G14" s="221">
        <v>0</v>
      </c>
      <c r="H14" s="222"/>
      <c r="I14" s="223">
        <f t="shared" si="0"/>
        <v>0</v>
      </c>
      <c r="BA14" s="1">
        <v>0</v>
      </c>
    </row>
    <row r="15" spans="1:57" x14ac:dyDescent="0.2">
      <c r="A15" s="156" t="s">
        <v>433</v>
      </c>
      <c r="B15" s="147"/>
      <c r="C15" s="147"/>
      <c r="D15" s="218"/>
      <c r="E15" s="219"/>
      <c r="F15" s="220"/>
      <c r="G15" s="221">
        <v>0</v>
      </c>
      <c r="H15" s="222"/>
      <c r="I15" s="223">
        <f t="shared" si="0"/>
        <v>0</v>
      </c>
      <c r="BA15" s="1">
        <v>0</v>
      </c>
    </row>
    <row r="16" spans="1:57" x14ac:dyDescent="0.2">
      <c r="A16" s="156" t="s">
        <v>434</v>
      </c>
      <c r="B16" s="147"/>
      <c r="C16" s="147"/>
      <c r="D16" s="218"/>
      <c r="E16" s="219"/>
      <c r="F16" s="220"/>
      <c r="G16" s="221">
        <v>0</v>
      </c>
      <c r="H16" s="222"/>
      <c r="I16" s="223">
        <f t="shared" si="0"/>
        <v>0</v>
      </c>
      <c r="BA16" s="1">
        <v>0</v>
      </c>
    </row>
    <row r="17" spans="1:53" x14ac:dyDescent="0.2">
      <c r="A17" s="156" t="s">
        <v>435</v>
      </c>
      <c r="B17" s="147"/>
      <c r="C17" s="147"/>
      <c r="D17" s="218"/>
      <c r="E17" s="219"/>
      <c r="F17" s="220"/>
      <c r="G17" s="221">
        <v>0</v>
      </c>
      <c r="H17" s="222"/>
      <c r="I17" s="223">
        <f t="shared" si="0"/>
        <v>0</v>
      </c>
      <c r="BA17" s="1">
        <v>2</v>
      </c>
    </row>
    <row r="18" spans="1:53" x14ac:dyDescent="0.2">
      <c r="A18" s="156" t="s">
        <v>436</v>
      </c>
      <c r="B18" s="147"/>
      <c r="C18" s="147"/>
      <c r="D18" s="218"/>
      <c r="E18" s="219"/>
      <c r="F18" s="220"/>
      <c r="G18" s="221">
        <v>0</v>
      </c>
      <c r="H18" s="222"/>
      <c r="I18" s="223">
        <f t="shared" si="0"/>
        <v>0</v>
      </c>
      <c r="BA18" s="1">
        <v>1</v>
      </c>
    </row>
    <row r="19" spans="1:53" x14ac:dyDescent="0.2">
      <c r="A19" s="156" t="s">
        <v>437</v>
      </c>
      <c r="B19" s="147"/>
      <c r="C19" s="147"/>
      <c r="D19" s="218"/>
      <c r="E19" s="219"/>
      <c r="F19" s="220"/>
      <c r="G19" s="221">
        <v>0</v>
      </c>
      <c r="H19" s="222"/>
      <c r="I19" s="223">
        <f t="shared" si="0"/>
        <v>0</v>
      </c>
      <c r="BA19" s="1">
        <v>2</v>
      </c>
    </row>
    <row r="20" spans="1:53" x14ac:dyDescent="0.2">
      <c r="A20" s="156" t="s">
        <v>438</v>
      </c>
      <c r="B20" s="147"/>
      <c r="C20" s="147"/>
      <c r="D20" s="218"/>
      <c r="E20" s="219"/>
      <c r="F20" s="220"/>
      <c r="G20" s="221">
        <v>0</v>
      </c>
      <c r="H20" s="222"/>
      <c r="I20" s="223">
        <f t="shared" si="0"/>
        <v>0</v>
      </c>
      <c r="BA20" s="1">
        <v>2</v>
      </c>
    </row>
    <row r="21" spans="1:53" ht="13.5" thickBot="1" x14ac:dyDescent="0.25">
      <c r="A21" s="224"/>
      <c r="B21" s="225" t="s">
        <v>84</v>
      </c>
      <c r="C21" s="226"/>
      <c r="D21" s="227"/>
      <c r="E21" s="228"/>
      <c r="F21" s="229"/>
      <c r="G21" s="229"/>
      <c r="H21" s="323">
        <f>SUM(I13:I20)</f>
        <v>0</v>
      </c>
      <c r="I21" s="324"/>
    </row>
    <row r="23" spans="1:53" x14ac:dyDescent="0.2">
      <c r="B23" s="14"/>
      <c r="F23" s="230"/>
      <c r="G23" s="231"/>
      <c r="H23" s="231"/>
      <c r="I23" s="46"/>
    </row>
    <row r="24" spans="1:53" x14ac:dyDescent="0.2">
      <c r="F24" s="230"/>
      <c r="G24" s="231"/>
      <c r="H24" s="231"/>
      <c r="I24" s="46"/>
    </row>
    <row r="25" spans="1:53" x14ac:dyDescent="0.2">
      <c r="F25" s="230"/>
      <c r="G25" s="231"/>
      <c r="H25" s="231"/>
      <c r="I25" s="46"/>
    </row>
    <row r="26" spans="1:53" x14ac:dyDescent="0.2">
      <c r="F26" s="230"/>
      <c r="G26" s="231"/>
      <c r="H26" s="231"/>
      <c r="I26" s="46"/>
    </row>
    <row r="27" spans="1:53" x14ac:dyDescent="0.2">
      <c r="F27" s="230"/>
      <c r="G27" s="231"/>
      <c r="H27" s="231"/>
      <c r="I27" s="46"/>
    </row>
    <row r="28" spans="1:53" x14ac:dyDescent="0.2">
      <c r="F28" s="230"/>
      <c r="G28" s="231"/>
      <c r="H28" s="231"/>
      <c r="I28" s="46"/>
    </row>
    <row r="29" spans="1:53" x14ac:dyDescent="0.2">
      <c r="F29" s="230"/>
      <c r="G29" s="231"/>
      <c r="H29" s="231"/>
      <c r="I29" s="46"/>
    </row>
    <row r="30" spans="1:53" x14ac:dyDescent="0.2">
      <c r="F30" s="230"/>
      <c r="G30" s="231"/>
      <c r="H30" s="231"/>
      <c r="I30" s="46"/>
    </row>
    <row r="31" spans="1:53" x14ac:dyDescent="0.2">
      <c r="F31" s="230"/>
      <c r="G31" s="231"/>
      <c r="H31" s="231"/>
      <c r="I31" s="46"/>
    </row>
    <row r="32" spans="1:53" x14ac:dyDescent="0.2">
      <c r="F32" s="230"/>
      <c r="G32" s="231"/>
      <c r="H32" s="231"/>
      <c r="I32" s="46"/>
    </row>
    <row r="33" spans="6:9" x14ac:dyDescent="0.2">
      <c r="F33" s="230"/>
      <c r="G33" s="231"/>
      <c r="H33" s="231"/>
      <c r="I33" s="46"/>
    </row>
    <row r="34" spans="6:9" x14ac:dyDescent="0.2">
      <c r="F34" s="230"/>
      <c r="G34" s="231"/>
      <c r="H34" s="231"/>
      <c r="I34" s="46"/>
    </row>
    <row r="35" spans="6:9" x14ac:dyDescent="0.2">
      <c r="F35" s="230"/>
      <c r="G35" s="231"/>
      <c r="H35" s="231"/>
      <c r="I35" s="46"/>
    </row>
    <row r="36" spans="6:9" x14ac:dyDescent="0.2">
      <c r="F36" s="230"/>
      <c r="G36" s="231"/>
      <c r="H36" s="231"/>
      <c r="I36" s="46"/>
    </row>
    <row r="37" spans="6:9" x14ac:dyDescent="0.2">
      <c r="F37" s="230"/>
      <c r="G37" s="231"/>
      <c r="H37" s="231"/>
      <c r="I37" s="46"/>
    </row>
    <row r="38" spans="6:9" x14ac:dyDescent="0.2">
      <c r="F38" s="230"/>
      <c r="G38" s="231"/>
      <c r="H38" s="231"/>
      <c r="I38" s="46"/>
    </row>
    <row r="39" spans="6:9" x14ac:dyDescent="0.2">
      <c r="F39" s="230"/>
      <c r="G39" s="231"/>
      <c r="H39" s="231"/>
      <c r="I39" s="46"/>
    </row>
    <row r="40" spans="6:9" x14ac:dyDescent="0.2">
      <c r="F40" s="230"/>
      <c r="G40" s="231"/>
      <c r="H40" s="231"/>
      <c r="I40" s="46"/>
    </row>
    <row r="41" spans="6:9" x14ac:dyDescent="0.2">
      <c r="F41" s="230"/>
      <c r="G41" s="231"/>
      <c r="H41" s="231"/>
      <c r="I41" s="46"/>
    </row>
    <row r="42" spans="6:9" x14ac:dyDescent="0.2">
      <c r="F42" s="230"/>
      <c r="G42" s="231"/>
      <c r="H42" s="231"/>
      <c r="I42" s="46"/>
    </row>
    <row r="43" spans="6:9" x14ac:dyDescent="0.2">
      <c r="F43" s="230"/>
      <c r="G43" s="231"/>
      <c r="H43" s="231"/>
      <c r="I43" s="46"/>
    </row>
    <row r="44" spans="6:9" x14ac:dyDescent="0.2">
      <c r="F44" s="230"/>
      <c r="G44" s="231"/>
      <c r="H44" s="231"/>
      <c r="I44" s="46"/>
    </row>
    <row r="45" spans="6:9" x14ac:dyDescent="0.2">
      <c r="F45" s="230"/>
      <c r="G45" s="231"/>
      <c r="H45" s="231"/>
      <c r="I45" s="46"/>
    </row>
    <row r="46" spans="6:9" x14ac:dyDescent="0.2">
      <c r="F46" s="230"/>
      <c r="G46" s="231"/>
      <c r="H46" s="231"/>
      <c r="I46" s="46"/>
    </row>
    <row r="47" spans="6:9" x14ac:dyDescent="0.2">
      <c r="F47" s="230"/>
      <c r="G47" s="231"/>
      <c r="H47" s="231"/>
      <c r="I47" s="46"/>
    </row>
    <row r="48" spans="6:9" x14ac:dyDescent="0.2">
      <c r="F48" s="230"/>
      <c r="G48" s="231"/>
      <c r="H48" s="231"/>
      <c r="I48" s="46"/>
    </row>
    <row r="49" spans="6:9" x14ac:dyDescent="0.2">
      <c r="F49" s="230"/>
      <c r="G49" s="231"/>
      <c r="H49" s="231"/>
      <c r="I49" s="46"/>
    </row>
    <row r="50" spans="6:9" x14ac:dyDescent="0.2">
      <c r="F50" s="230"/>
      <c r="G50" s="231"/>
      <c r="H50" s="231"/>
      <c r="I50" s="46"/>
    </row>
    <row r="51" spans="6:9" x14ac:dyDescent="0.2">
      <c r="F51" s="230"/>
      <c r="G51" s="231"/>
      <c r="H51" s="231"/>
      <c r="I51" s="46"/>
    </row>
    <row r="52" spans="6:9" x14ac:dyDescent="0.2">
      <c r="F52" s="230"/>
      <c r="G52" s="231"/>
      <c r="H52" s="231"/>
      <c r="I52" s="46"/>
    </row>
    <row r="53" spans="6:9" x14ac:dyDescent="0.2">
      <c r="F53" s="230"/>
      <c r="G53" s="231"/>
      <c r="H53" s="231"/>
      <c r="I53" s="46"/>
    </row>
    <row r="54" spans="6:9" x14ac:dyDescent="0.2">
      <c r="F54" s="230"/>
      <c r="G54" s="231"/>
      <c r="H54" s="231"/>
      <c r="I54" s="46"/>
    </row>
    <row r="55" spans="6:9" x14ac:dyDescent="0.2">
      <c r="F55" s="230"/>
      <c r="G55" s="231"/>
      <c r="H55" s="231"/>
      <c r="I55" s="46"/>
    </row>
    <row r="56" spans="6:9" x14ac:dyDescent="0.2">
      <c r="F56" s="230"/>
      <c r="G56" s="231"/>
      <c r="H56" s="231"/>
      <c r="I56" s="46"/>
    </row>
    <row r="57" spans="6:9" x14ac:dyDescent="0.2">
      <c r="F57" s="230"/>
      <c r="G57" s="231"/>
      <c r="H57" s="231"/>
      <c r="I57" s="46"/>
    </row>
    <row r="58" spans="6:9" x14ac:dyDescent="0.2">
      <c r="F58" s="230"/>
      <c r="G58" s="231"/>
      <c r="H58" s="231"/>
      <c r="I58" s="46"/>
    </row>
    <row r="59" spans="6:9" x14ac:dyDescent="0.2">
      <c r="F59" s="230"/>
      <c r="G59" s="231"/>
      <c r="H59" s="231"/>
      <c r="I59" s="46"/>
    </row>
    <row r="60" spans="6:9" x14ac:dyDescent="0.2">
      <c r="F60" s="230"/>
      <c r="G60" s="231"/>
      <c r="H60" s="231"/>
      <c r="I60" s="46"/>
    </row>
    <row r="61" spans="6:9" x14ac:dyDescent="0.2">
      <c r="F61" s="230"/>
      <c r="G61" s="231"/>
      <c r="H61" s="231"/>
      <c r="I61" s="46"/>
    </row>
    <row r="62" spans="6:9" x14ac:dyDescent="0.2">
      <c r="F62" s="230"/>
      <c r="G62" s="231"/>
      <c r="H62" s="231"/>
      <c r="I62" s="46"/>
    </row>
    <row r="63" spans="6:9" x14ac:dyDescent="0.2">
      <c r="F63" s="230"/>
      <c r="G63" s="231"/>
      <c r="H63" s="231"/>
      <c r="I63" s="46"/>
    </row>
    <row r="64" spans="6:9" x14ac:dyDescent="0.2">
      <c r="F64" s="230"/>
      <c r="G64" s="231"/>
      <c r="H64" s="231"/>
      <c r="I64" s="46"/>
    </row>
    <row r="65" spans="6:9" x14ac:dyDescent="0.2">
      <c r="F65" s="230"/>
      <c r="G65" s="231"/>
      <c r="H65" s="231"/>
      <c r="I65" s="46"/>
    </row>
    <row r="66" spans="6:9" x14ac:dyDescent="0.2">
      <c r="F66" s="230"/>
      <c r="G66" s="231"/>
      <c r="H66" s="231"/>
      <c r="I66" s="46"/>
    </row>
    <row r="67" spans="6:9" x14ac:dyDescent="0.2">
      <c r="F67" s="230"/>
      <c r="G67" s="231"/>
      <c r="H67" s="231"/>
      <c r="I67" s="46"/>
    </row>
    <row r="68" spans="6:9" x14ac:dyDescent="0.2">
      <c r="F68" s="230"/>
      <c r="G68" s="231"/>
      <c r="H68" s="231"/>
      <c r="I68" s="46"/>
    </row>
    <row r="69" spans="6:9" x14ac:dyDescent="0.2">
      <c r="F69" s="230"/>
      <c r="G69" s="231"/>
      <c r="H69" s="231"/>
      <c r="I69" s="46"/>
    </row>
    <row r="70" spans="6:9" x14ac:dyDescent="0.2">
      <c r="F70" s="230"/>
      <c r="G70" s="231"/>
      <c r="H70" s="231"/>
      <c r="I70" s="46"/>
    </row>
    <row r="71" spans="6:9" x14ac:dyDescent="0.2">
      <c r="F71" s="230"/>
      <c r="G71" s="231"/>
      <c r="H71" s="231"/>
      <c r="I71" s="46"/>
    </row>
    <row r="72" spans="6:9" x14ac:dyDescent="0.2">
      <c r="F72" s="230"/>
      <c r="G72" s="231"/>
      <c r="H72" s="231"/>
      <c r="I72" s="46"/>
    </row>
  </sheetData>
  <mergeCells count="4">
    <mergeCell ref="A1:B1"/>
    <mergeCell ref="A2:B2"/>
    <mergeCell ref="G2:I2"/>
    <mergeCell ref="H21:I21"/>
  </mergeCells>
  <pageMargins left="0.98425196850393704" right="0.39370078740157483" top="0.78740157480314965" bottom="0.78740157480314965" header="0" footer="0.19685039370078741"/>
  <pageSetup paperSize="9" scale="90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B2506D-3B05-45C7-B43E-6C36B8E140C0}">
  <sheetPr codeName="List6"/>
  <dimension ref="A1:CB89"/>
  <sheetViews>
    <sheetView showGridLines="0" showZeros="0" zoomScaleNormal="100" zoomScaleSheetLayoutView="100" workbookViewId="0">
      <selection activeCell="J1" sqref="J1:J1048576 K1:K1048576"/>
    </sheetView>
  </sheetViews>
  <sheetFormatPr defaultRowHeight="12.75" x14ac:dyDescent="0.2"/>
  <cols>
    <col min="1" max="1" width="4.42578125" style="232" customWidth="1"/>
    <col min="2" max="2" width="11.5703125" style="232" customWidth="1"/>
    <col min="3" max="3" width="40.42578125" style="232" customWidth="1"/>
    <col min="4" max="4" width="5.5703125" style="232" customWidth="1"/>
    <col min="5" max="5" width="8.5703125" style="242" customWidth="1"/>
    <col min="6" max="6" width="9.85546875" style="232" customWidth="1"/>
    <col min="7" max="7" width="13.85546875" style="232" customWidth="1"/>
    <col min="8" max="8" width="11.7109375" style="232" hidden="1" customWidth="1"/>
    <col min="9" max="9" width="11.5703125" style="232" hidden="1" customWidth="1"/>
    <col min="10" max="10" width="11" style="232" hidden="1" customWidth="1"/>
    <col min="11" max="11" width="10.42578125" style="232" hidden="1" customWidth="1"/>
    <col min="12" max="12" width="75.42578125" style="232" customWidth="1"/>
    <col min="13" max="13" width="45.28515625" style="232" customWidth="1"/>
    <col min="14" max="256" width="9.140625" style="232"/>
    <col min="257" max="257" width="4.42578125" style="232" customWidth="1"/>
    <col min="258" max="258" width="11.5703125" style="232" customWidth="1"/>
    <col min="259" max="259" width="40.42578125" style="232" customWidth="1"/>
    <col min="260" max="260" width="5.5703125" style="232" customWidth="1"/>
    <col min="261" max="261" width="8.5703125" style="232" customWidth="1"/>
    <col min="262" max="262" width="9.85546875" style="232" customWidth="1"/>
    <col min="263" max="263" width="13.85546875" style="232" customWidth="1"/>
    <col min="264" max="264" width="11.7109375" style="232" customWidth="1"/>
    <col min="265" max="265" width="11.5703125" style="232" customWidth="1"/>
    <col min="266" max="266" width="11" style="232" customWidth="1"/>
    <col min="267" max="267" width="10.42578125" style="232" customWidth="1"/>
    <col min="268" max="268" width="75.42578125" style="232" customWidth="1"/>
    <col min="269" max="269" width="45.28515625" style="232" customWidth="1"/>
    <col min="270" max="512" width="9.140625" style="232"/>
    <col min="513" max="513" width="4.42578125" style="232" customWidth="1"/>
    <col min="514" max="514" width="11.5703125" style="232" customWidth="1"/>
    <col min="515" max="515" width="40.42578125" style="232" customWidth="1"/>
    <col min="516" max="516" width="5.5703125" style="232" customWidth="1"/>
    <col min="517" max="517" width="8.5703125" style="232" customWidth="1"/>
    <col min="518" max="518" width="9.85546875" style="232" customWidth="1"/>
    <col min="519" max="519" width="13.85546875" style="232" customWidth="1"/>
    <col min="520" max="520" width="11.7109375" style="232" customWidth="1"/>
    <col min="521" max="521" width="11.5703125" style="232" customWidth="1"/>
    <col min="522" max="522" width="11" style="232" customWidth="1"/>
    <col min="523" max="523" width="10.42578125" style="232" customWidth="1"/>
    <col min="524" max="524" width="75.42578125" style="232" customWidth="1"/>
    <col min="525" max="525" width="45.28515625" style="232" customWidth="1"/>
    <col min="526" max="768" width="9.140625" style="232"/>
    <col min="769" max="769" width="4.42578125" style="232" customWidth="1"/>
    <col min="770" max="770" width="11.5703125" style="232" customWidth="1"/>
    <col min="771" max="771" width="40.42578125" style="232" customWidth="1"/>
    <col min="772" max="772" width="5.5703125" style="232" customWidth="1"/>
    <col min="773" max="773" width="8.5703125" style="232" customWidth="1"/>
    <col min="774" max="774" width="9.85546875" style="232" customWidth="1"/>
    <col min="775" max="775" width="13.85546875" style="232" customWidth="1"/>
    <col min="776" max="776" width="11.7109375" style="232" customWidth="1"/>
    <col min="777" max="777" width="11.5703125" style="232" customWidth="1"/>
    <col min="778" max="778" width="11" style="232" customWidth="1"/>
    <col min="779" max="779" width="10.42578125" style="232" customWidth="1"/>
    <col min="780" max="780" width="75.42578125" style="232" customWidth="1"/>
    <col min="781" max="781" width="45.28515625" style="232" customWidth="1"/>
    <col min="782" max="1024" width="9.140625" style="232"/>
    <col min="1025" max="1025" width="4.42578125" style="232" customWidth="1"/>
    <col min="1026" max="1026" width="11.5703125" style="232" customWidth="1"/>
    <col min="1027" max="1027" width="40.42578125" style="232" customWidth="1"/>
    <col min="1028" max="1028" width="5.5703125" style="232" customWidth="1"/>
    <col min="1029" max="1029" width="8.5703125" style="232" customWidth="1"/>
    <col min="1030" max="1030" width="9.85546875" style="232" customWidth="1"/>
    <col min="1031" max="1031" width="13.85546875" style="232" customWidth="1"/>
    <col min="1032" max="1032" width="11.7109375" style="232" customWidth="1"/>
    <col min="1033" max="1033" width="11.5703125" style="232" customWidth="1"/>
    <col min="1034" max="1034" width="11" style="232" customWidth="1"/>
    <col min="1035" max="1035" width="10.42578125" style="232" customWidth="1"/>
    <col min="1036" max="1036" width="75.42578125" style="232" customWidth="1"/>
    <col min="1037" max="1037" width="45.28515625" style="232" customWidth="1"/>
    <col min="1038" max="1280" width="9.140625" style="232"/>
    <col min="1281" max="1281" width="4.42578125" style="232" customWidth="1"/>
    <col min="1282" max="1282" width="11.5703125" style="232" customWidth="1"/>
    <col min="1283" max="1283" width="40.42578125" style="232" customWidth="1"/>
    <col min="1284" max="1284" width="5.5703125" style="232" customWidth="1"/>
    <col min="1285" max="1285" width="8.5703125" style="232" customWidth="1"/>
    <col min="1286" max="1286" width="9.85546875" style="232" customWidth="1"/>
    <col min="1287" max="1287" width="13.85546875" style="232" customWidth="1"/>
    <col min="1288" max="1288" width="11.7109375" style="232" customWidth="1"/>
    <col min="1289" max="1289" width="11.5703125" style="232" customWidth="1"/>
    <col min="1290" max="1290" width="11" style="232" customWidth="1"/>
    <col min="1291" max="1291" width="10.42578125" style="232" customWidth="1"/>
    <col min="1292" max="1292" width="75.42578125" style="232" customWidth="1"/>
    <col min="1293" max="1293" width="45.28515625" style="232" customWidth="1"/>
    <col min="1294" max="1536" width="9.140625" style="232"/>
    <col min="1537" max="1537" width="4.42578125" style="232" customWidth="1"/>
    <col min="1538" max="1538" width="11.5703125" style="232" customWidth="1"/>
    <col min="1539" max="1539" width="40.42578125" style="232" customWidth="1"/>
    <col min="1540" max="1540" width="5.5703125" style="232" customWidth="1"/>
    <col min="1541" max="1541" width="8.5703125" style="232" customWidth="1"/>
    <col min="1542" max="1542" width="9.85546875" style="232" customWidth="1"/>
    <col min="1543" max="1543" width="13.85546875" style="232" customWidth="1"/>
    <col min="1544" max="1544" width="11.7109375" style="232" customWidth="1"/>
    <col min="1545" max="1545" width="11.5703125" style="232" customWidth="1"/>
    <col min="1546" max="1546" width="11" style="232" customWidth="1"/>
    <col min="1547" max="1547" width="10.42578125" style="232" customWidth="1"/>
    <col min="1548" max="1548" width="75.42578125" style="232" customWidth="1"/>
    <col min="1549" max="1549" width="45.28515625" style="232" customWidth="1"/>
    <col min="1550" max="1792" width="9.140625" style="232"/>
    <col min="1793" max="1793" width="4.42578125" style="232" customWidth="1"/>
    <col min="1794" max="1794" width="11.5703125" style="232" customWidth="1"/>
    <col min="1795" max="1795" width="40.42578125" style="232" customWidth="1"/>
    <col min="1796" max="1796" width="5.5703125" style="232" customWidth="1"/>
    <col min="1797" max="1797" width="8.5703125" style="232" customWidth="1"/>
    <col min="1798" max="1798" width="9.85546875" style="232" customWidth="1"/>
    <col min="1799" max="1799" width="13.85546875" style="232" customWidth="1"/>
    <col min="1800" max="1800" width="11.7109375" style="232" customWidth="1"/>
    <col min="1801" max="1801" width="11.5703125" style="232" customWidth="1"/>
    <col min="1802" max="1802" width="11" style="232" customWidth="1"/>
    <col min="1803" max="1803" width="10.42578125" style="232" customWidth="1"/>
    <col min="1804" max="1804" width="75.42578125" style="232" customWidth="1"/>
    <col min="1805" max="1805" width="45.28515625" style="232" customWidth="1"/>
    <col min="1806" max="2048" width="9.140625" style="232"/>
    <col min="2049" max="2049" width="4.42578125" style="232" customWidth="1"/>
    <col min="2050" max="2050" width="11.5703125" style="232" customWidth="1"/>
    <col min="2051" max="2051" width="40.42578125" style="232" customWidth="1"/>
    <col min="2052" max="2052" width="5.5703125" style="232" customWidth="1"/>
    <col min="2053" max="2053" width="8.5703125" style="232" customWidth="1"/>
    <col min="2054" max="2054" width="9.85546875" style="232" customWidth="1"/>
    <col min="2055" max="2055" width="13.85546875" style="232" customWidth="1"/>
    <col min="2056" max="2056" width="11.7109375" style="232" customWidth="1"/>
    <col min="2057" max="2057" width="11.5703125" style="232" customWidth="1"/>
    <col min="2058" max="2058" width="11" style="232" customWidth="1"/>
    <col min="2059" max="2059" width="10.42578125" style="232" customWidth="1"/>
    <col min="2060" max="2060" width="75.42578125" style="232" customWidth="1"/>
    <col min="2061" max="2061" width="45.28515625" style="232" customWidth="1"/>
    <col min="2062" max="2304" width="9.140625" style="232"/>
    <col min="2305" max="2305" width="4.42578125" style="232" customWidth="1"/>
    <col min="2306" max="2306" width="11.5703125" style="232" customWidth="1"/>
    <col min="2307" max="2307" width="40.42578125" style="232" customWidth="1"/>
    <col min="2308" max="2308" width="5.5703125" style="232" customWidth="1"/>
    <col min="2309" max="2309" width="8.5703125" style="232" customWidth="1"/>
    <col min="2310" max="2310" width="9.85546875" style="232" customWidth="1"/>
    <col min="2311" max="2311" width="13.85546875" style="232" customWidth="1"/>
    <col min="2312" max="2312" width="11.7109375" style="232" customWidth="1"/>
    <col min="2313" max="2313" width="11.5703125" style="232" customWidth="1"/>
    <col min="2314" max="2314" width="11" style="232" customWidth="1"/>
    <col min="2315" max="2315" width="10.42578125" style="232" customWidth="1"/>
    <col min="2316" max="2316" width="75.42578125" style="232" customWidth="1"/>
    <col min="2317" max="2317" width="45.28515625" style="232" customWidth="1"/>
    <col min="2318" max="2560" width="9.140625" style="232"/>
    <col min="2561" max="2561" width="4.42578125" style="232" customWidth="1"/>
    <col min="2562" max="2562" width="11.5703125" style="232" customWidth="1"/>
    <col min="2563" max="2563" width="40.42578125" style="232" customWidth="1"/>
    <col min="2564" max="2564" width="5.5703125" style="232" customWidth="1"/>
    <col min="2565" max="2565" width="8.5703125" style="232" customWidth="1"/>
    <col min="2566" max="2566" width="9.85546875" style="232" customWidth="1"/>
    <col min="2567" max="2567" width="13.85546875" style="232" customWidth="1"/>
    <col min="2568" max="2568" width="11.7109375" style="232" customWidth="1"/>
    <col min="2569" max="2569" width="11.5703125" style="232" customWidth="1"/>
    <col min="2570" max="2570" width="11" style="232" customWidth="1"/>
    <col min="2571" max="2571" width="10.42578125" style="232" customWidth="1"/>
    <col min="2572" max="2572" width="75.42578125" style="232" customWidth="1"/>
    <col min="2573" max="2573" width="45.28515625" style="232" customWidth="1"/>
    <col min="2574" max="2816" width="9.140625" style="232"/>
    <col min="2817" max="2817" width="4.42578125" style="232" customWidth="1"/>
    <col min="2818" max="2818" width="11.5703125" style="232" customWidth="1"/>
    <col min="2819" max="2819" width="40.42578125" style="232" customWidth="1"/>
    <col min="2820" max="2820" width="5.5703125" style="232" customWidth="1"/>
    <col min="2821" max="2821" width="8.5703125" style="232" customWidth="1"/>
    <col min="2822" max="2822" width="9.85546875" style="232" customWidth="1"/>
    <col min="2823" max="2823" width="13.85546875" style="232" customWidth="1"/>
    <col min="2824" max="2824" width="11.7109375" style="232" customWidth="1"/>
    <col min="2825" max="2825" width="11.5703125" style="232" customWidth="1"/>
    <col min="2826" max="2826" width="11" style="232" customWidth="1"/>
    <col min="2827" max="2827" width="10.42578125" style="232" customWidth="1"/>
    <col min="2828" max="2828" width="75.42578125" style="232" customWidth="1"/>
    <col min="2829" max="2829" width="45.28515625" style="232" customWidth="1"/>
    <col min="2830" max="3072" width="9.140625" style="232"/>
    <col min="3073" max="3073" width="4.42578125" style="232" customWidth="1"/>
    <col min="3074" max="3074" width="11.5703125" style="232" customWidth="1"/>
    <col min="3075" max="3075" width="40.42578125" style="232" customWidth="1"/>
    <col min="3076" max="3076" width="5.5703125" style="232" customWidth="1"/>
    <col min="3077" max="3077" width="8.5703125" style="232" customWidth="1"/>
    <col min="3078" max="3078" width="9.85546875" style="232" customWidth="1"/>
    <col min="3079" max="3079" width="13.85546875" style="232" customWidth="1"/>
    <col min="3080" max="3080" width="11.7109375" style="232" customWidth="1"/>
    <col min="3081" max="3081" width="11.5703125" style="232" customWidth="1"/>
    <col min="3082" max="3082" width="11" style="232" customWidth="1"/>
    <col min="3083" max="3083" width="10.42578125" style="232" customWidth="1"/>
    <col min="3084" max="3084" width="75.42578125" style="232" customWidth="1"/>
    <col min="3085" max="3085" width="45.28515625" style="232" customWidth="1"/>
    <col min="3086" max="3328" width="9.140625" style="232"/>
    <col min="3329" max="3329" width="4.42578125" style="232" customWidth="1"/>
    <col min="3330" max="3330" width="11.5703125" style="232" customWidth="1"/>
    <col min="3331" max="3331" width="40.42578125" style="232" customWidth="1"/>
    <col min="3332" max="3332" width="5.5703125" style="232" customWidth="1"/>
    <col min="3333" max="3333" width="8.5703125" style="232" customWidth="1"/>
    <col min="3334" max="3334" width="9.85546875" style="232" customWidth="1"/>
    <col min="3335" max="3335" width="13.85546875" style="232" customWidth="1"/>
    <col min="3336" max="3336" width="11.7109375" style="232" customWidth="1"/>
    <col min="3337" max="3337" width="11.5703125" style="232" customWidth="1"/>
    <col min="3338" max="3338" width="11" style="232" customWidth="1"/>
    <col min="3339" max="3339" width="10.42578125" style="232" customWidth="1"/>
    <col min="3340" max="3340" width="75.42578125" style="232" customWidth="1"/>
    <col min="3341" max="3341" width="45.28515625" style="232" customWidth="1"/>
    <col min="3342" max="3584" width="9.140625" style="232"/>
    <col min="3585" max="3585" width="4.42578125" style="232" customWidth="1"/>
    <col min="3586" max="3586" width="11.5703125" style="232" customWidth="1"/>
    <col min="3587" max="3587" width="40.42578125" style="232" customWidth="1"/>
    <col min="3588" max="3588" width="5.5703125" style="232" customWidth="1"/>
    <col min="3589" max="3589" width="8.5703125" style="232" customWidth="1"/>
    <col min="3590" max="3590" width="9.85546875" style="232" customWidth="1"/>
    <col min="3591" max="3591" width="13.85546875" style="232" customWidth="1"/>
    <col min="3592" max="3592" width="11.7109375" style="232" customWidth="1"/>
    <col min="3593" max="3593" width="11.5703125" style="232" customWidth="1"/>
    <col min="3594" max="3594" width="11" style="232" customWidth="1"/>
    <col min="3595" max="3595" width="10.42578125" style="232" customWidth="1"/>
    <col min="3596" max="3596" width="75.42578125" style="232" customWidth="1"/>
    <col min="3597" max="3597" width="45.28515625" style="232" customWidth="1"/>
    <col min="3598" max="3840" width="9.140625" style="232"/>
    <col min="3841" max="3841" width="4.42578125" style="232" customWidth="1"/>
    <col min="3842" max="3842" width="11.5703125" style="232" customWidth="1"/>
    <col min="3843" max="3843" width="40.42578125" style="232" customWidth="1"/>
    <col min="3844" max="3844" width="5.5703125" style="232" customWidth="1"/>
    <col min="3845" max="3845" width="8.5703125" style="232" customWidth="1"/>
    <col min="3846" max="3846" width="9.85546875" style="232" customWidth="1"/>
    <col min="3847" max="3847" width="13.85546875" style="232" customWidth="1"/>
    <col min="3848" max="3848" width="11.7109375" style="232" customWidth="1"/>
    <col min="3849" max="3849" width="11.5703125" style="232" customWidth="1"/>
    <col min="3850" max="3850" width="11" style="232" customWidth="1"/>
    <col min="3851" max="3851" width="10.42578125" style="232" customWidth="1"/>
    <col min="3852" max="3852" width="75.42578125" style="232" customWidth="1"/>
    <col min="3853" max="3853" width="45.28515625" style="232" customWidth="1"/>
    <col min="3854" max="4096" width="9.140625" style="232"/>
    <col min="4097" max="4097" width="4.42578125" style="232" customWidth="1"/>
    <col min="4098" max="4098" width="11.5703125" style="232" customWidth="1"/>
    <col min="4099" max="4099" width="40.42578125" style="232" customWidth="1"/>
    <col min="4100" max="4100" width="5.5703125" style="232" customWidth="1"/>
    <col min="4101" max="4101" width="8.5703125" style="232" customWidth="1"/>
    <col min="4102" max="4102" width="9.85546875" style="232" customWidth="1"/>
    <col min="4103" max="4103" width="13.85546875" style="232" customWidth="1"/>
    <col min="4104" max="4104" width="11.7109375" style="232" customWidth="1"/>
    <col min="4105" max="4105" width="11.5703125" style="232" customWidth="1"/>
    <col min="4106" max="4106" width="11" style="232" customWidth="1"/>
    <col min="4107" max="4107" width="10.42578125" style="232" customWidth="1"/>
    <col min="4108" max="4108" width="75.42578125" style="232" customWidth="1"/>
    <col min="4109" max="4109" width="45.28515625" style="232" customWidth="1"/>
    <col min="4110" max="4352" width="9.140625" style="232"/>
    <col min="4353" max="4353" width="4.42578125" style="232" customWidth="1"/>
    <col min="4354" max="4354" width="11.5703125" style="232" customWidth="1"/>
    <col min="4355" max="4355" width="40.42578125" style="232" customWidth="1"/>
    <col min="4356" max="4356" width="5.5703125" style="232" customWidth="1"/>
    <col min="4357" max="4357" width="8.5703125" style="232" customWidth="1"/>
    <col min="4358" max="4358" width="9.85546875" style="232" customWidth="1"/>
    <col min="4359" max="4359" width="13.85546875" style="232" customWidth="1"/>
    <col min="4360" max="4360" width="11.7109375" style="232" customWidth="1"/>
    <col min="4361" max="4361" width="11.5703125" style="232" customWidth="1"/>
    <col min="4362" max="4362" width="11" style="232" customWidth="1"/>
    <col min="4363" max="4363" width="10.42578125" style="232" customWidth="1"/>
    <col min="4364" max="4364" width="75.42578125" style="232" customWidth="1"/>
    <col min="4365" max="4365" width="45.28515625" style="232" customWidth="1"/>
    <col min="4366" max="4608" width="9.140625" style="232"/>
    <col min="4609" max="4609" width="4.42578125" style="232" customWidth="1"/>
    <col min="4610" max="4610" width="11.5703125" style="232" customWidth="1"/>
    <col min="4611" max="4611" width="40.42578125" style="232" customWidth="1"/>
    <col min="4612" max="4612" width="5.5703125" style="232" customWidth="1"/>
    <col min="4613" max="4613" width="8.5703125" style="232" customWidth="1"/>
    <col min="4614" max="4614" width="9.85546875" style="232" customWidth="1"/>
    <col min="4615" max="4615" width="13.85546875" style="232" customWidth="1"/>
    <col min="4616" max="4616" width="11.7109375" style="232" customWidth="1"/>
    <col min="4617" max="4617" width="11.5703125" style="232" customWidth="1"/>
    <col min="4618" max="4618" width="11" style="232" customWidth="1"/>
    <col min="4619" max="4619" width="10.42578125" style="232" customWidth="1"/>
    <col min="4620" max="4620" width="75.42578125" style="232" customWidth="1"/>
    <col min="4621" max="4621" width="45.28515625" style="232" customWidth="1"/>
    <col min="4622" max="4864" width="9.140625" style="232"/>
    <col min="4865" max="4865" width="4.42578125" style="232" customWidth="1"/>
    <col min="4866" max="4866" width="11.5703125" style="232" customWidth="1"/>
    <col min="4867" max="4867" width="40.42578125" style="232" customWidth="1"/>
    <col min="4868" max="4868" width="5.5703125" style="232" customWidth="1"/>
    <col min="4869" max="4869" width="8.5703125" style="232" customWidth="1"/>
    <col min="4870" max="4870" width="9.85546875" style="232" customWidth="1"/>
    <col min="4871" max="4871" width="13.85546875" style="232" customWidth="1"/>
    <col min="4872" max="4872" width="11.7109375" style="232" customWidth="1"/>
    <col min="4873" max="4873" width="11.5703125" style="232" customWidth="1"/>
    <col min="4874" max="4874" width="11" style="232" customWidth="1"/>
    <col min="4875" max="4875" width="10.42578125" style="232" customWidth="1"/>
    <col min="4876" max="4876" width="75.42578125" style="232" customWidth="1"/>
    <col min="4877" max="4877" width="45.28515625" style="232" customWidth="1"/>
    <col min="4878" max="5120" width="9.140625" style="232"/>
    <col min="5121" max="5121" width="4.42578125" style="232" customWidth="1"/>
    <col min="5122" max="5122" width="11.5703125" style="232" customWidth="1"/>
    <col min="5123" max="5123" width="40.42578125" style="232" customWidth="1"/>
    <col min="5124" max="5124" width="5.5703125" style="232" customWidth="1"/>
    <col min="5125" max="5125" width="8.5703125" style="232" customWidth="1"/>
    <col min="5126" max="5126" width="9.85546875" style="232" customWidth="1"/>
    <col min="5127" max="5127" width="13.85546875" style="232" customWidth="1"/>
    <col min="5128" max="5128" width="11.7109375" style="232" customWidth="1"/>
    <col min="5129" max="5129" width="11.5703125" style="232" customWidth="1"/>
    <col min="5130" max="5130" width="11" style="232" customWidth="1"/>
    <col min="5131" max="5131" width="10.42578125" style="232" customWidth="1"/>
    <col min="5132" max="5132" width="75.42578125" style="232" customWidth="1"/>
    <col min="5133" max="5133" width="45.28515625" style="232" customWidth="1"/>
    <col min="5134" max="5376" width="9.140625" style="232"/>
    <col min="5377" max="5377" width="4.42578125" style="232" customWidth="1"/>
    <col min="5378" max="5378" width="11.5703125" style="232" customWidth="1"/>
    <col min="5379" max="5379" width="40.42578125" style="232" customWidth="1"/>
    <col min="5380" max="5380" width="5.5703125" style="232" customWidth="1"/>
    <col min="5381" max="5381" width="8.5703125" style="232" customWidth="1"/>
    <col min="5382" max="5382" width="9.85546875" style="232" customWidth="1"/>
    <col min="5383" max="5383" width="13.85546875" style="232" customWidth="1"/>
    <col min="5384" max="5384" width="11.7109375" style="232" customWidth="1"/>
    <col min="5385" max="5385" width="11.5703125" style="232" customWidth="1"/>
    <col min="5386" max="5386" width="11" style="232" customWidth="1"/>
    <col min="5387" max="5387" width="10.42578125" style="232" customWidth="1"/>
    <col min="5388" max="5388" width="75.42578125" style="232" customWidth="1"/>
    <col min="5389" max="5389" width="45.28515625" style="232" customWidth="1"/>
    <col min="5390" max="5632" width="9.140625" style="232"/>
    <col min="5633" max="5633" width="4.42578125" style="232" customWidth="1"/>
    <col min="5634" max="5634" width="11.5703125" style="232" customWidth="1"/>
    <col min="5635" max="5635" width="40.42578125" style="232" customWidth="1"/>
    <col min="5636" max="5636" width="5.5703125" style="232" customWidth="1"/>
    <col min="5637" max="5637" width="8.5703125" style="232" customWidth="1"/>
    <col min="5638" max="5638" width="9.85546875" style="232" customWidth="1"/>
    <col min="5639" max="5639" width="13.85546875" style="232" customWidth="1"/>
    <col min="5640" max="5640" width="11.7109375" style="232" customWidth="1"/>
    <col min="5641" max="5641" width="11.5703125" style="232" customWidth="1"/>
    <col min="5642" max="5642" width="11" style="232" customWidth="1"/>
    <col min="5643" max="5643" width="10.42578125" style="232" customWidth="1"/>
    <col min="5644" max="5644" width="75.42578125" style="232" customWidth="1"/>
    <col min="5645" max="5645" width="45.28515625" style="232" customWidth="1"/>
    <col min="5646" max="5888" width="9.140625" style="232"/>
    <col min="5889" max="5889" width="4.42578125" style="232" customWidth="1"/>
    <col min="5890" max="5890" width="11.5703125" style="232" customWidth="1"/>
    <col min="5891" max="5891" width="40.42578125" style="232" customWidth="1"/>
    <col min="5892" max="5892" width="5.5703125" style="232" customWidth="1"/>
    <col min="5893" max="5893" width="8.5703125" style="232" customWidth="1"/>
    <col min="5894" max="5894" width="9.85546875" style="232" customWidth="1"/>
    <col min="5895" max="5895" width="13.85546875" style="232" customWidth="1"/>
    <col min="5896" max="5896" width="11.7109375" style="232" customWidth="1"/>
    <col min="5897" max="5897" width="11.5703125" style="232" customWidth="1"/>
    <col min="5898" max="5898" width="11" style="232" customWidth="1"/>
    <col min="5899" max="5899" width="10.42578125" style="232" customWidth="1"/>
    <col min="5900" max="5900" width="75.42578125" style="232" customWidth="1"/>
    <col min="5901" max="5901" width="45.28515625" style="232" customWidth="1"/>
    <col min="5902" max="6144" width="9.140625" style="232"/>
    <col min="6145" max="6145" width="4.42578125" style="232" customWidth="1"/>
    <col min="6146" max="6146" width="11.5703125" style="232" customWidth="1"/>
    <col min="6147" max="6147" width="40.42578125" style="232" customWidth="1"/>
    <col min="6148" max="6148" width="5.5703125" style="232" customWidth="1"/>
    <col min="6149" max="6149" width="8.5703125" style="232" customWidth="1"/>
    <col min="6150" max="6150" width="9.85546875" style="232" customWidth="1"/>
    <col min="6151" max="6151" width="13.85546875" style="232" customWidth="1"/>
    <col min="6152" max="6152" width="11.7109375" style="232" customWidth="1"/>
    <col min="6153" max="6153" width="11.5703125" style="232" customWidth="1"/>
    <col min="6154" max="6154" width="11" style="232" customWidth="1"/>
    <col min="6155" max="6155" width="10.42578125" style="232" customWidth="1"/>
    <col min="6156" max="6156" width="75.42578125" style="232" customWidth="1"/>
    <col min="6157" max="6157" width="45.28515625" style="232" customWidth="1"/>
    <col min="6158" max="6400" width="9.140625" style="232"/>
    <col min="6401" max="6401" width="4.42578125" style="232" customWidth="1"/>
    <col min="6402" max="6402" width="11.5703125" style="232" customWidth="1"/>
    <col min="6403" max="6403" width="40.42578125" style="232" customWidth="1"/>
    <col min="6404" max="6404" width="5.5703125" style="232" customWidth="1"/>
    <col min="6405" max="6405" width="8.5703125" style="232" customWidth="1"/>
    <col min="6406" max="6406" width="9.85546875" style="232" customWidth="1"/>
    <col min="6407" max="6407" width="13.85546875" style="232" customWidth="1"/>
    <col min="6408" max="6408" width="11.7109375" style="232" customWidth="1"/>
    <col min="6409" max="6409" width="11.5703125" style="232" customWidth="1"/>
    <col min="6410" max="6410" width="11" style="232" customWidth="1"/>
    <col min="6411" max="6411" width="10.42578125" style="232" customWidth="1"/>
    <col min="6412" max="6412" width="75.42578125" style="232" customWidth="1"/>
    <col min="6413" max="6413" width="45.28515625" style="232" customWidth="1"/>
    <col min="6414" max="6656" width="9.140625" style="232"/>
    <col min="6657" max="6657" width="4.42578125" style="232" customWidth="1"/>
    <col min="6658" max="6658" width="11.5703125" style="232" customWidth="1"/>
    <col min="6659" max="6659" width="40.42578125" style="232" customWidth="1"/>
    <col min="6660" max="6660" width="5.5703125" style="232" customWidth="1"/>
    <col min="6661" max="6661" width="8.5703125" style="232" customWidth="1"/>
    <col min="6662" max="6662" width="9.85546875" style="232" customWidth="1"/>
    <col min="6663" max="6663" width="13.85546875" style="232" customWidth="1"/>
    <col min="6664" max="6664" width="11.7109375" style="232" customWidth="1"/>
    <col min="6665" max="6665" width="11.5703125" style="232" customWidth="1"/>
    <col min="6666" max="6666" width="11" style="232" customWidth="1"/>
    <col min="6667" max="6667" width="10.42578125" style="232" customWidth="1"/>
    <col min="6668" max="6668" width="75.42578125" style="232" customWidth="1"/>
    <col min="6669" max="6669" width="45.28515625" style="232" customWidth="1"/>
    <col min="6670" max="6912" width="9.140625" style="232"/>
    <col min="6913" max="6913" width="4.42578125" style="232" customWidth="1"/>
    <col min="6914" max="6914" width="11.5703125" style="232" customWidth="1"/>
    <col min="6915" max="6915" width="40.42578125" style="232" customWidth="1"/>
    <col min="6916" max="6916" width="5.5703125" style="232" customWidth="1"/>
    <col min="6917" max="6917" width="8.5703125" style="232" customWidth="1"/>
    <col min="6918" max="6918" width="9.85546875" style="232" customWidth="1"/>
    <col min="6919" max="6919" width="13.85546875" style="232" customWidth="1"/>
    <col min="6920" max="6920" width="11.7109375" style="232" customWidth="1"/>
    <col min="6921" max="6921" width="11.5703125" style="232" customWidth="1"/>
    <col min="6922" max="6922" width="11" style="232" customWidth="1"/>
    <col min="6923" max="6923" width="10.42578125" style="232" customWidth="1"/>
    <col min="6924" max="6924" width="75.42578125" style="232" customWidth="1"/>
    <col min="6925" max="6925" width="45.28515625" style="232" customWidth="1"/>
    <col min="6926" max="7168" width="9.140625" style="232"/>
    <col min="7169" max="7169" width="4.42578125" style="232" customWidth="1"/>
    <col min="7170" max="7170" width="11.5703125" style="232" customWidth="1"/>
    <col min="7171" max="7171" width="40.42578125" style="232" customWidth="1"/>
    <col min="7172" max="7172" width="5.5703125" style="232" customWidth="1"/>
    <col min="7173" max="7173" width="8.5703125" style="232" customWidth="1"/>
    <col min="7174" max="7174" width="9.85546875" style="232" customWidth="1"/>
    <col min="7175" max="7175" width="13.85546875" style="232" customWidth="1"/>
    <col min="7176" max="7176" width="11.7109375" style="232" customWidth="1"/>
    <col min="7177" max="7177" width="11.5703125" style="232" customWidth="1"/>
    <col min="7178" max="7178" width="11" style="232" customWidth="1"/>
    <col min="7179" max="7179" width="10.42578125" style="232" customWidth="1"/>
    <col min="7180" max="7180" width="75.42578125" style="232" customWidth="1"/>
    <col min="7181" max="7181" width="45.28515625" style="232" customWidth="1"/>
    <col min="7182" max="7424" width="9.140625" style="232"/>
    <col min="7425" max="7425" width="4.42578125" style="232" customWidth="1"/>
    <col min="7426" max="7426" width="11.5703125" style="232" customWidth="1"/>
    <col min="7427" max="7427" width="40.42578125" style="232" customWidth="1"/>
    <col min="7428" max="7428" width="5.5703125" style="232" customWidth="1"/>
    <col min="7429" max="7429" width="8.5703125" style="232" customWidth="1"/>
    <col min="7430" max="7430" width="9.85546875" style="232" customWidth="1"/>
    <col min="7431" max="7431" width="13.85546875" style="232" customWidth="1"/>
    <col min="7432" max="7432" width="11.7109375" style="232" customWidth="1"/>
    <col min="7433" max="7433" width="11.5703125" style="232" customWidth="1"/>
    <col min="7434" max="7434" width="11" style="232" customWidth="1"/>
    <col min="7435" max="7435" width="10.42578125" style="232" customWidth="1"/>
    <col min="7436" max="7436" width="75.42578125" style="232" customWidth="1"/>
    <col min="7437" max="7437" width="45.28515625" style="232" customWidth="1"/>
    <col min="7438" max="7680" width="9.140625" style="232"/>
    <col min="7681" max="7681" width="4.42578125" style="232" customWidth="1"/>
    <col min="7682" max="7682" width="11.5703125" style="232" customWidth="1"/>
    <col min="7683" max="7683" width="40.42578125" style="232" customWidth="1"/>
    <col min="7684" max="7684" width="5.5703125" style="232" customWidth="1"/>
    <col min="7685" max="7685" width="8.5703125" style="232" customWidth="1"/>
    <col min="7686" max="7686" width="9.85546875" style="232" customWidth="1"/>
    <col min="7687" max="7687" width="13.85546875" style="232" customWidth="1"/>
    <col min="7688" max="7688" width="11.7109375" style="232" customWidth="1"/>
    <col min="7689" max="7689" width="11.5703125" style="232" customWidth="1"/>
    <col min="7690" max="7690" width="11" style="232" customWidth="1"/>
    <col min="7691" max="7691" width="10.42578125" style="232" customWidth="1"/>
    <col min="7692" max="7692" width="75.42578125" style="232" customWidth="1"/>
    <col min="7693" max="7693" width="45.28515625" style="232" customWidth="1"/>
    <col min="7694" max="7936" width="9.140625" style="232"/>
    <col min="7937" max="7937" width="4.42578125" style="232" customWidth="1"/>
    <col min="7938" max="7938" width="11.5703125" style="232" customWidth="1"/>
    <col min="7939" max="7939" width="40.42578125" style="232" customWidth="1"/>
    <col min="7940" max="7940" width="5.5703125" style="232" customWidth="1"/>
    <col min="7941" max="7941" width="8.5703125" style="232" customWidth="1"/>
    <col min="7942" max="7942" width="9.85546875" style="232" customWidth="1"/>
    <col min="7943" max="7943" width="13.85546875" style="232" customWidth="1"/>
    <col min="7944" max="7944" width="11.7109375" style="232" customWidth="1"/>
    <col min="7945" max="7945" width="11.5703125" style="232" customWidth="1"/>
    <col min="7946" max="7946" width="11" style="232" customWidth="1"/>
    <col min="7947" max="7947" width="10.42578125" style="232" customWidth="1"/>
    <col min="7948" max="7948" width="75.42578125" style="232" customWidth="1"/>
    <col min="7949" max="7949" width="45.28515625" style="232" customWidth="1"/>
    <col min="7950" max="8192" width="9.140625" style="232"/>
    <col min="8193" max="8193" width="4.42578125" style="232" customWidth="1"/>
    <col min="8194" max="8194" width="11.5703125" style="232" customWidth="1"/>
    <col min="8195" max="8195" width="40.42578125" style="232" customWidth="1"/>
    <col min="8196" max="8196" width="5.5703125" style="232" customWidth="1"/>
    <col min="8197" max="8197" width="8.5703125" style="232" customWidth="1"/>
    <col min="8198" max="8198" width="9.85546875" style="232" customWidth="1"/>
    <col min="8199" max="8199" width="13.85546875" style="232" customWidth="1"/>
    <col min="8200" max="8200" width="11.7109375" style="232" customWidth="1"/>
    <col min="8201" max="8201" width="11.5703125" style="232" customWidth="1"/>
    <col min="8202" max="8202" width="11" style="232" customWidth="1"/>
    <col min="8203" max="8203" width="10.42578125" style="232" customWidth="1"/>
    <col min="8204" max="8204" width="75.42578125" style="232" customWidth="1"/>
    <col min="8205" max="8205" width="45.28515625" style="232" customWidth="1"/>
    <col min="8206" max="8448" width="9.140625" style="232"/>
    <col min="8449" max="8449" width="4.42578125" style="232" customWidth="1"/>
    <col min="8450" max="8450" width="11.5703125" style="232" customWidth="1"/>
    <col min="8451" max="8451" width="40.42578125" style="232" customWidth="1"/>
    <col min="8452" max="8452" width="5.5703125" style="232" customWidth="1"/>
    <col min="8453" max="8453" width="8.5703125" style="232" customWidth="1"/>
    <col min="8454" max="8454" width="9.85546875" style="232" customWidth="1"/>
    <col min="8455" max="8455" width="13.85546875" style="232" customWidth="1"/>
    <col min="8456" max="8456" width="11.7109375" style="232" customWidth="1"/>
    <col min="8457" max="8457" width="11.5703125" style="232" customWidth="1"/>
    <col min="8458" max="8458" width="11" style="232" customWidth="1"/>
    <col min="8459" max="8459" width="10.42578125" style="232" customWidth="1"/>
    <col min="8460" max="8460" width="75.42578125" style="232" customWidth="1"/>
    <col min="8461" max="8461" width="45.28515625" style="232" customWidth="1"/>
    <col min="8462" max="8704" width="9.140625" style="232"/>
    <col min="8705" max="8705" width="4.42578125" style="232" customWidth="1"/>
    <col min="8706" max="8706" width="11.5703125" style="232" customWidth="1"/>
    <col min="8707" max="8707" width="40.42578125" style="232" customWidth="1"/>
    <col min="8708" max="8708" width="5.5703125" style="232" customWidth="1"/>
    <col min="8709" max="8709" width="8.5703125" style="232" customWidth="1"/>
    <col min="8710" max="8710" width="9.85546875" style="232" customWidth="1"/>
    <col min="8711" max="8711" width="13.85546875" style="232" customWidth="1"/>
    <col min="8712" max="8712" width="11.7109375" style="232" customWidth="1"/>
    <col min="8713" max="8713" width="11.5703125" style="232" customWidth="1"/>
    <col min="8714" max="8714" width="11" style="232" customWidth="1"/>
    <col min="8715" max="8715" width="10.42578125" style="232" customWidth="1"/>
    <col min="8716" max="8716" width="75.42578125" style="232" customWidth="1"/>
    <col min="8717" max="8717" width="45.28515625" style="232" customWidth="1"/>
    <col min="8718" max="8960" width="9.140625" style="232"/>
    <col min="8961" max="8961" width="4.42578125" style="232" customWidth="1"/>
    <col min="8962" max="8962" width="11.5703125" style="232" customWidth="1"/>
    <col min="8963" max="8963" width="40.42578125" style="232" customWidth="1"/>
    <col min="8964" max="8964" width="5.5703125" style="232" customWidth="1"/>
    <col min="8965" max="8965" width="8.5703125" style="232" customWidth="1"/>
    <col min="8966" max="8966" width="9.85546875" style="232" customWidth="1"/>
    <col min="8967" max="8967" width="13.85546875" style="232" customWidth="1"/>
    <col min="8968" max="8968" width="11.7109375" style="232" customWidth="1"/>
    <col min="8969" max="8969" width="11.5703125" style="232" customWidth="1"/>
    <col min="8970" max="8970" width="11" style="232" customWidth="1"/>
    <col min="8971" max="8971" width="10.42578125" style="232" customWidth="1"/>
    <col min="8972" max="8972" width="75.42578125" style="232" customWidth="1"/>
    <col min="8973" max="8973" width="45.28515625" style="232" customWidth="1"/>
    <col min="8974" max="9216" width="9.140625" style="232"/>
    <col min="9217" max="9217" width="4.42578125" style="232" customWidth="1"/>
    <col min="9218" max="9218" width="11.5703125" style="232" customWidth="1"/>
    <col min="9219" max="9219" width="40.42578125" style="232" customWidth="1"/>
    <col min="9220" max="9220" width="5.5703125" style="232" customWidth="1"/>
    <col min="9221" max="9221" width="8.5703125" style="232" customWidth="1"/>
    <col min="9222" max="9222" width="9.85546875" style="232" customWidth="1"/>
    <col min="9223" max="9223" width="13.85546875" style="232" customWidth="1"/>
    <col min="9224" max="9224" width="11.7109375" style="232" customWidth="1"/>
    <col min="9225" max="9225" width="11.5703125" style="232" customWidth="1"/>
    <col min="9226" max="9226" width="11" style="232" customWidth="1"/>
    <col min="9227" max="9227" width="10.42578125" style="232" customWidth="1"/>
    <col min="9228" max="9228" width="75.42578125" style="232" customWidth="1"/>
    <col min="9229" max="9229" width="45.28515625" style="232" customWidth="1"/>
    <col min="9230" max="9472" width="9.140625" style="232"/>
    <col min="9473" max="9473" width="4.42578125" style="232" customWidth="1"/>
    <col min="9474" max="9474" width="11.5703125" style="232" customWidth="1"/>
    <col min="9475" max="9475" width="40.42578125" style="232" customWidth="1"/>
    <col min="9476" max="9476" width="5.5703125" style="232" customWidth="1"/>
    <col min="9477" max="9477" width="8.5703125" style="232" customWidth="1"/>
    <col min="9478" max="9478" width="9.85546875" style="232" customWidth="1"/>
    <col min="9479" max="9479" width="13.85546875" style="232" customWidth="1"/>
    <col min="9480" max="9480" width="11.7109375" style="232" customWidth="1"/>
    <col min="9481" max="9481" width="11.5703125" style="232" customWidth="1"/>
    <col min="9482" max="9482" width="11" style="232" customWidth="1"/>
    <col min="9483" max="9483" width="10.42578125" style="232" customWidth="1"/>
    <col min="9484" max="9484" width="75.42578125" style="232" customWidth="1"/>
    <col min="9485" max="9485" width="45.28515625" style="232" customWidth="1"/>
    <col min="9486" max="9728" width="9.140625" style="232"/>
    <col min="9729" max="9729" width="4.42578125" style="232" customWidth="1"/>
    <col min="9730" max="9730" width="11.5703125" style="232" customWidth="1"/>
    <col min="9731" max="9731" width="40.42578125" style="232" customWidth="1"/>
    <col min="9732" max="9732" width="5.5703125" style="232" customWidth="1"/>
    <col min="9733" max="9733" width="8.5703125" style="232" customWidth="1"/>
    <col min="9734" max="9734" width="9.85546875" style="232" customWidth="1"/>
    <col min="9735" max="9735" width="13.85546875" style="232" customWidth="1"/>
    <col min="9736" max="9736" width="11.7109375" style="232" customWidth="1"/>
    <col min="9737" max="9737" width="11.5703125" style="232" customWidth="1"/>
    <col min="9738" max="9738" width="11" style="232" customWidth="1"/>
    <col min="9739" max="9739" width="10.42578125" style="232" customWidth="1"/>
    <col min="9740" max="9740" width="75.42578125" style="232" customWidth="1"/>
    <col min="9741" max="9741" width="45.28515625" style="232" customWidth="1"/>
    <col min="9742" max="9984" width="9.140625" style="232"/>
    <col min="9985" max="9985" width="4.42578125" style="232" customWidth="1"/>
    <col min="9986" max="9986" width="11.5703125" style="232" customWidth="1"/>
    <col min="9987" max="9987" width="40.42578125" style="232" customWidth="1"/>
    <col min="9988" max="9988" width="5.5703125" style="232" customWidth="1"/>
    <col min="9989" max="9989" width="8.5703125" style="232" customWidth="1"/>
    <col min="9990" max="9990" width="9.85546875" style="232" customWidth="1"/>
    <col min="9991" max="9991" width="13.85546875" style="232" customWidth="1"/>
    <col min="9992" max="9992" width="11.7109375" style="232" customWidth="1"/>
    <col min="9993" max="9993" width="11.5703125" style="232" customWidth="1"/>
    <col min="9994" max="9994" width="11" style="232" customWidth="1"/>
    <col min="9995" max="9995" width="10.42578125" style="232" customWidth="1"/>
    <col min="9996" max="9996" width="75.42578125" style="232" customWidth="1"/>
    <col min="9997" max="9997" width="45.28515625" style="232" customWidth="1"/>
    <col min="9998" max="10240" width="9.140625" style="232"/>
    <col min="10241" max="10241" width="4.42578125" style="232" customWidth="1"/>
    <col min="10242" max="10242" width="11.5703125" style="232" customWidth="1"/>
    <col min="10243" max="10243" width="40.42578125" style="232" customWidth="1"/>
    <col min="10244" max="10244" width="5.5703125" style="232" customWidth="1"/>
    <col min="10245" max="10245" width="8.5703125" style="232" customWidth="1"/>
    <col min="10246" max="10246" width="9.85546875" style="232" customWidth="1"/>
    <col min="10247" max="10247" width="13.85546875" style="232" customWidth="1"/>
    <col min="10248" max="10248" width="11.7109375" style="232" customWidth="1"/>
    <col min="10249" max="10249" width="11.5703125" style="232" customWidth="1"/>
    <col min="10250" max="10250" width="11" style="232" customWidth="1"/>
    <col min="10251" max="10251" width="10.42578125" style="232" customWidth="1"/>
    <col min="10252" max="10252" width="75.42578125" style="232" customWidth="1"/>
    <col min="10253" max="10253" width="45.28515625" style="232" customWidth="1"/>
    <col min="10254" max="10496" width="9.140625" style="232"/>
    <col min="10497" max="10497" width="4.42578125" style="232" customWidth="1"/>
    <col min="10498" max="10498" width="11.5703125" style="232" customWidth="1"/>
    <col min="10499" max="10499" width="40.42578125" style="232" customWidth="1"/>
    <col min="10500" max="10500" width="5.5703125" style="232" customWidth="1"/>
    <col min="10501" max="10501" width="8.5703125" style="232" customWidth="1"/>
    <col min="10502" max="10502" width="9.85546875" style="232" customWidth="1"/>
    <col min="10503" max="10503" width="13.85546875" style="232" customWidth="1"/>
    <col min="10504" max="10504" width="11.7109375" style="232" customWidth="1"/>
    <col min="10505" max="10505" width="11.5703125" style="232" customWidth="1"/>
    <col min="10506" max="10506" width="11" style="232" customWidth="1"/>
    <col min="10507" max="10507" width="10.42578125" style="232" customWidth="1"/>
    <col min="10508" max="10508" width="75.42578125" style="232" customWidth="1"/>
    <col min="10509" max="10509" width="45.28515625" style="232" customWidth="1"/>
    <col min="10510" max="10752" width="9.140625" style="232"/>
    <col min="10753" max="10753" width="4.42578125" style="232" customWidth="1"/>
    <col min="10754" max="10754" width="11.5703125" style="232" customWidth="1"/>
    <col min="10755" max="10755" width="40.42578125" style="232" customWidth="1"/>
    <col min="10756" max="10756" width="5.5703125" style="232" customWidth="1"/>
    <col min="10757" max="10757" width="8.5703125" style="232" customWidth="1"/>
    <col min="10758" max="10758" width="9.85546875" style="232" customWidth="1"/>
    <col min="10759" max="10759" width="13.85546875" style="232" customWidth="1"/>
    <col min="10760" max="10760" width="11.7109375" style="232" customWidth="1"/>
    <col min="10761" max="10761" width="11.5703125" style="232" customWidth="1"/>
    <col min="10762" max="10762" width="11" style="232" customWidth="1"/>
    <col min="10763" max="10763" width="10.42578125" style="232" customWidth="1"/>
    <col min="10764" max="10764" width="75.42578125" style="232" customWidth="1"/>
    <col min="10765" max="10765" width="45.28515625" style="232" customWidth="1"/>
    <col min="10766" max="11008" width="9.140625" style="232"/>
    <col min="11009" max="11009" width="4.42578125" style="232" customWidth="1"/>
    <col min="11010" max="11010" width="11.5703125" style="232" customWidth="1"/>
    <col min="11011" max="11011" width="40.42578125" style="232" customWidth="1"/>
    <col min="11012" max="11012" width="5.5703125" style="232" customWidth="1"/>
    <col min="11013" max="11013" width="8.5703125" style="232" customWidth="1"/>
    <col min="11014" max="11014" width="9.85546875" style="232" customWidth="1"/>
    <col min="11015" max="11015" width="13.85546875" style="232" customWidth="1"/>
    <col min="11016" max="11016" width="11.7109375" style="232" customWidth="1"/>
    <col min="11017" max="11017" width="11.5703125" style="232" customWidth="1"/>
    <col min="11018" max="11018" width="11" style="232" customWidth="1"/>
    <col min="11019" max="11019" width="10.42578125" style="232" customWidth="1"/>
    <col min="11020" max="11020" width="75.42578125" style="232" customWidth="1"/>
    <col min="11021" max="11021" width="45.28515625" style="232" customWidth="1"/>
    <col min="11022" max="11264" width="9.140625" style="232"/>
    <col min="11265" max="11265" width="4.42578125" style="232" customWidth="1"/>
    <col min="11266" max="11266" width="11.5703125" style="232" customWidth="1"/>
    <col min="11267" max="11267" width="40.42578125" style="232" customWidth="1"/>
    <col min="11268" max="11268" width="5.5703125" style="232" customWidth="1"/>
    <col min="11269" max="11269" width="8.5703125" style="232" customWidth="1"/>
    <col min="11270" max="11270" width="9.85546875" style="232" customWidth="1"/>
    <col min="11271" max="11271" width="13.85546875" style="232" customWidth="1"/>
    <col min="11272" max="11272" width="11.7109375" style="232" customWidth="1"/>
    <col min="11273" max="11273" width="11.5703125" style="232" customWidth="1"/>
    <col min="11274" max="11274" width="11" style="232" customWidth="1"/>
    <col min="11275" max="11275" width="10.42578125" style="232" customWidth="1"/>
    <col min="11276" max="11276" width="75.42578125" style="232" customWidth="1"/>
    <col min="11277" max="11277" width="45.28515625" style="232" customWidth="1"/>
    <col min="11278" max="11520" width="9.140625" style="232"/>
    <col min="11521" max="11521" width="4.42578125" style="232" customWidth="1"/>
    <col min="11522" max="11522" width="11.5703125" style="232" customWidth="1"/>
    <col min="11523" max="11523" width="40.42578125" style="232" customWidth="1"/>
    <col min="11524" max="11524" width="5.5703125" style="232" customWidth="1"/>
    <col min="11525" max="11525" width="8.5703125" style="232" customWidth="1"/>
    <col min="11526" max="11526" width="9.85546875" style="232" customWidth="1"/>
    <col min="11527" max="11527" width="13.85546875" style="232" customWidth="1"/>
    <col min="11528" max="11528" width="11.7109375" style="232" customWidth="1"/>
    <col min="11529" max="11529" width="11.5703125" style="232" customWidth="1"/>
    <col min="11530" max="11530" width="11" style="232" customWidth="1"/>
    <col min="11531" max="11531" width="10.42578125" style="232" customWidth="1"/>
    <col min="11532" max="11532" width="75.42578125" style="232" customWidth="1"/>
    <col min="11533" max="11533" width="45.28515625" style="232" customWidth="1"/>
    <col min="11534" max="11776" width="9.140625" style="232"/>
    <col min="11777" max="11777" width="4.42578125" style="232" customWidth="1"/>
    <col min="11778" max="11778" width="11.5703125" style="232" customWidth="1"/>
    <col min="11779" max="11779" width="40.42578125" style="232" customWidth="1"/>
    <col min="11780" max="11780" width="5.5703125" style="232" customWidth="1"/>
    <col min="11781" max="11781" width="8.5703125" style="232" customWidth="1"/>
    <col min="11782" max="11782" width="9.85546875" style="232" customWidth="1"/>
    <col min="11783" max="11783" width="13.85546875" style="232" customWidth="1"/>
    <col min="11784" max="11784" width="11.7109375" style="232" customWidth="1"/>
    <col min="11785" max="11785" width="11.5703125" style="232" customWidth="1"/>
    <col min="11786" max="11786" width="11" style="232" customWidth="1"/>
    <col min="11787" max="11787" width="10.42578125" style="232" customWidth="1"/>
    <col min="11788" max="11788" width="75.42578125" style="232" customWidth="1"/>
    <col min="11789" max="11789" width="45.28515625" style="232" customWidth="1"/>
    <col min="11790" max="12032" width="9.140625" style="232"/>
    <col min="12033" max="12033" width="4.42578125" style="232" customWidth="1"/>
    <col min="12034" max="12034" width="11.5703125" style="232" customWidth="1"/>
    <col min="12035" max="12035" width="40.42578125" style="232" customWidth="1"/>
    <col min="12036" max="12036" width="5.5703125" style="232" customWidth="1"/>
    <col min="12037" max="12037" width="8.5703125" style="232" customWidth="1"/>
    <col min="12038" max="12038" width="9.85546875" style="232" customWidth="1"/>
    <col min="12039" max="12039" width="13.85546875" style="232" customWidth="1"/>
    <col min="12040" max="12040" width="11.7109375" style="232" customWidth="1"/>
    <col min="12041" max="12041" width="11.5703125" style="232" customWidth="1"/>
    <col min="12042" max="12042" width="11" style="232" customWidth="1"/>
    <col min="12043" max="12043" width="10.42578125" style="232" customWidth="1"/>
    <col min="12044" max="12044" width="75.42578125" style="232" customWidth="1"/>
    <col min="12045" max="12045" width="45.28515625" style="232" customWidth="1"/>
    <col min="12046" max="12288" width="9.140625" style="232"/>
    <col min="12289" max="12289" width="4.42578125" style="232" customWidth="1"/>
    <col min="12290" max="12290" width="11.5703125" style="232" customWidth="1"/>
    <col min="12291" max="12291" width="40.42578125" style="232" customWidth="1"/>
    <col min="12292" max="12292" width="5.5703125" style="232" customWidth="1"/>
    <col min="12293" max="12293" width="8.5703125" style="232" customWidth="1"/>
    <col min="12294" max="12294" width="9.85546875" style="232" customWidth="1"/>
    <col min="12295" max="12295" width="13.85546875" style="232" customWidth="1"/>
    <col min="12296" max="12296" width="11.7109375" style="232" customWidth="1"/>
    <col min="12297" max="12297" width="11.5703125" style="232" customWidth="1"/>
    <col min="12298" max="12298" width="11" style="232" customWidth="1"/>
    <col min="12299" max="12299" width="10.42578125" style="232" customWidth="1"/>
    <col min="12300" max="12300" width="75.42578125" style="232" customWidth="1"/>
    <col min="12301" max="12301" width="45.28515625" style="232" customWidth="1"/>
    <col min="12302" max="12544" width="9.140625" style="232"/>
    <col min="12545" max="12545" width="4.42578125" style="232" customWidth="1"/>
    <col min="12546" max="12546" width="11.5703125" style="232" customWidth="1"/>
    <col min="12547" max="12547" width="40.42578125" style="232" customWidth="1"/>
    <col min="12548" max="12548" width="5.5703125" style="232" customWidth="1"/>
    <col min="12549" max="12549" width="8.5703125" style="232" customWidth="1"/>
    <col min="12550" max="12550" width="9.85546875" style="232" customWidth="1"/>
    <col min="12551" max="12551" width="13.85546875" style="232" customWidth="1"/>
    <col min="12552" max="12552" width="11.7109375" style="232" customWidth="1"/>
    <col min="12553" max="12553" width="11.5703125" style="232" customWidth="1"/>
    <col min="12554" max="12554" width="11" style="232" customWidth="1"/>
    <col min="12555" max="12555" width="10.42578125" style="232" customWidth="1"/>
    <col min="12556" max="12556" width="75.42578125" style="232" customWidth="1"/>
    <col min="12557" max="12557" width="45.28515625" style="232" customWidth="1"/>
    <col min="12558" max="12800" width="9.140625" style="232"/>
    <col min="12801" max="12801" width="4.42578125" style="232" customWidth="1"/>
    <col min="12802" max="12802" width="11.5703125" style="232" customWidth="1"/>
    <col min="12803" max="12803" width="40.42578125" style="232" customWidth="1"/>
    <col min="12804" max="12804" width="5.5703125" style="232" customWidth="1"/>
    <col min="12805" max="12805" width="8.5703125" style="232" customWidth="1"/>
    <col min="12806" max="12806" width="9.85546875" style="232" customWidth="1"/>
    <col min="12807" max="12807" width="13.85546875" style="232" customWidth="1"/>
    <col min="12808" max="12808" width="11.7109375" style="232" customWidth="1"/>
    <col min="12809" max="12809" width="11.5703125" style="232" customWidth="1"/>
    <col min="12810" max="12810" width="11" style="232" customWidth="1"/>
    <col min="12811" max="12811" width="10.42578125" style="232" customWidth="1"/>
    <col min="12812" max="12812" width="75.42578125" style="232" customWidth="1"/>
    <col min="12813" max="12813" width="45.28515625" style="232" customWidth="1"/>
    <col min="12814" max="13056" width="9.140625" style="232"/>
    <col min="13057" max="13057" width="4.42578125" style="232" customWidth="1"/>
    <col min="13058" max="13058" width="11.5703125" style="232" customWidth="1"/>
    <col min="13059" max="13059" width="40.42578125" style="232" customWidth="1"/>
    <col min="13060" max="13060" width="5.5703125" style="232" customWidth="1"/>
    <col min="13061" max="13061" width="8.5703125" style="232" customWidth="1"/>
    <col min="13062" max="13062" width="9.85546875" style="232" customWidth="1"/>
    <col min="13063" max="13063" width="13.85546875" style="232" customWidth="1"/>
    <col min="13064" max="13064" width="11.7109375" style="232" customWidth="1"/>
    <col min="13065" max="13065" width="11.5703125" style="232" customWidth="1"/>
    <col min="13066" max="13066" width="11" style="232" customWidth="1"/>
    <col min="13067" max="13067" width="10.42578125" style="232" customWidth="1"/>
    <col min="13068" max="13068" width="75.42578125" style="232" customWidth="1"/>
    <col min="13069" max="13069" width="45.28515625" style="232" customWidth="1"/>
    <col min="13070" max="13312" width="9.140625" style="232"/>
    <col min="13313" max="13313" width="4.42578125" style="232" customWidth="1"/>
    <col min="13314" max="13314" width="11.5703125" style="232" customWidth="1"/>
    <col min="13315" max="13315" width="40.42578125" style="232" customWidth="1"/>
    <col min="13316" max="13316" width="5.5703125" style="232" customWidth="1"/>
    <col min="13317" max="13317" width="8.5703125" style="232" customWidth="1"/>
    <col min="13318" max="13318" width="9.85546875" style="232" customWidth="1"/>
    <col min="13319" max="13319" width="13.85546875" style="232" customWidth="1"/>
    <col min="13320" max="13320" width="11.7109375" style="232" customWidth="1"/>
    <col min="13321" max="13321" width="11.5703125" style="232" customWidth="1"/>
    <col min="13322" max="13322" width="11" style="232" customWidth="1"/>
    <col min="13323" max="13323" width="10.42578125" style="232" customWidth="1"/>
    <col min="13324" max="13324" width="75.42578125" style="232" customWidth="1"/>
    <col min="13325" max="13325" width="45.28515625" style="232" customWidth="1"/>
    <col min="13326" max="13568" width="9.140625" style="232"/>
    <col min="13569" max="13569" width="4.42578125" style="232" customWidth="1"/>
    <col min="13570" max="13570" width="11.5703125" style="232" customWidth="1"/>
    <col min="13571" max="13571" width="40.42578125" style="232" customWidth="1"/>
    <col min="13572" max="13572" width="5.5703125" style="232" customWidth="1"/>
    <col min="13573" max="13573" width="8.5703125" style="232" customWidth="1"/>
    <col min="13574" max="13574" width="9.85546875" style="232" customWidth="1"/>
    <col min="13575" max="13575" width="13.85546875" style="232" customWidth="1"/>
    <col min="13576" max="13576" width="11.7109375" style="232" customWidth="1"/>
    <col min="13577" max="13577" width="11.5703125" style="232" customWidth="1"/>
    <col min="13578" max="13578" width="11" style="232" customWidth="1"/>
    <col min="13579" max="13579" width="10.42578125" style="232" customWidth="1"/>
    <col min="13580" max="13580" width="75.42578125" style="232" customWidth="1"/>
    <col min="13581" max="13581" width="45.28515625" style="232" customWidth="1"/>
    <col min="13582" max="13824" width="9.140625" style="232"/>
    <col min="13825" max="13825" width="4.42578125" style="232" customWidth="1"/>
    <col min="13826" max="13826" width="11.5703125" style="232" customWidth="1"/>
    <col min="13827" max="13827" width="40.42578125" style="232" customWidth="1"/>
    <col min="13828" max="13828" width="5.5703125" style="232" customWidth="1"/>
    <col min="13829" max="13829" width="8.5703125" style="232" customWidth="1"/>
    <col min="13830" max="13830" width="9.85546875" style="232" customWidth="1"/>
    <col min="13831" max="13831" width="13.85546875" style="232" customWidth="1"/>
    <col min="13832" max="13832" width="11.7109375" style="232" customWidth="1"/>
    <col min="13833" max="13833" width="11.5703125" style="232" customWidth="1"/>
    <col min="13834" max="13834" width="11" style="232" customWidth="1"/>
    <col min="13835" max="13835" width="10.42578125" style="232" customWidth="1"/>
    <col min="13836" max="13836" width="75.42578125" style="232" customWidth="1"/>
    <col min="13837" max="13837" width="45.28515625" style="232" customWidth="1"/>
    <col min="13838" max="14080" width="9.140625" style="232"/>
    <col min="14081" max="14081" width="4.42578125" style="232" customWidth="1"/>
    <col min="14082" max="14082" width="11.5703125" style="232" customWidth="1"/>
    <col min="14083" max="14083" width="40.42578125" style="232" customWidth="1"/>
    <col min="14084" max="14084" width="5.5703125" style="232" customWidth="1"/>
    <col min="14085" max="14085" width="8.5703125" style="232" customWidth="1"/>
    <col min="14086" max="14086" width="9.85546875" style="232" customWidth="1"/>
    <col min="14087" max="14087" width="13.85546875" style="232" customWidth="1"/>
    <col min="14088" max="14088" width="11.7109375" style="232" customWidth="1"/>
    <col min="14089" max="14089" width="11.5703125" style="232" customWidth="1"/>
    <col min="14090" max="14090" width="11" style="232" customWidth="1"/>
    <col min="14091" max="14091" width="10.42578125" style="232" customWidth="1"/>
    <col min="14092" max="14092" width="75.42578125" style="232" customWidth="1"/>
    <col min="14093" max="14093" width="45.28515625" style="232" customWidth="1"/>
    <col min="14094" max="14336" width="9.140625" style="232"/>
    <col min="14337" max="14337" width="4.42578125" style="232" customWidth="1"/>
    <col min="14338" max="14338" width="11.5703125" style="232" customWidth="1"/>
    <col min="14339" max="14339" width="40.42578125" style="232" customWidth="1"/>
    <col min="14340" max="14340" width="5.5703125" style="232" customWidth="1"/>
    <col min="14341" max="14341" width="8.5703125" style="232" customWidth="1"/>
    <col min="14342" max="14342" width="9.85546875" style="232" customWidth="1"/>
    <col min="14343" max="14343" width="13.85546875" style="232" customWidth="1"/>
    <col min="14344" max="14344" width="11.7109375" style="232" customWidth="1"/>
    <col min="14345" max="14345" width="11.5703125" style="232" customWidth="1"/>
    <col min="14346" max="14346" width="11" style="232" customWidth="1"/>
    <col min="14347" max="14347" width="10.42578125" style="232" customWidth="1"/>
    <col min="14348" max="14348" width="75.42578125" style="232" customWidth="1"/>
    <col min="14349" max="14349" width="45.28515625" style="232" customWidth="1"/>
    <col min="14350" max="14592" width="9.140625" style="232"/>
    <col min="14593" max="14593" width="4.42578125" style="232" customWidth="1"/>
    <col min="14594" max="14594" width="11.5703125" style="232" customWidth="1"/>
    <col min="14595" max="14595" width="40.42578125" style="232" customWidth="1"/>
    <col min="14596" max="14596" width="5.5703125" style="232" customWidth="1"/>
    <col min="14597" max="14597" width="8.5703125" style="232" customWidth="1"/>
    <col min="14598" max="14598" width="9.85546875" style="232" customWidth="1"/>
    <col min="14599" max="14599" width="13.85546875" style="232" customWidth="1"/>
    <col min="14600" max="14600" width="11.7109375" style="232" customWidth="1"/>
    <col min="14601" max="14601" width="11.5703125" style="232" customWidth="1"/>
    <col min="14602" max="14602" width="11" style="232" customWidth="1"/>
    <col min="14603" max="14603" width="10.42578125" style="232" customWidth="1"/>
    <col min="14604" max="14604" width="75.42578125" style="232" customWidth="1"/>
    <col min="14605" max="14605" width="45.28515625" style="232" customWidth="1"/>
    <col min="14606" max="14848" width="9.140625" style="232"/>
    <col min="14849" max="14849" width="4.42578125" style="232" customWidth="1"/>
    <col min="14850" max="14850" width="11.5703125" style="232" customWidth="1"/>
    <col min="14851" max="14851" width="40.42578125" style="232" customWidth="1"/>
    <col min="14852" max="14852" width="5.5703125" style="232" customWidth="1"/>
    <col min="14853" max="14853" width="8.5703125" style="232" customWidth="1"/>
    <col min="14854" max="14854" width="9.85546875" style="232" customWidth="1"/>
    <col min="14855" max="14855" width="13.85546875" style="232" customWidth="1"/>
    <col min="14856" max="14856" width="11.7109375" style="232" customWidth="1"/>
    <col min="14857" max="14857" width="11.5703125" style="232" customWidth="1"/>
    <col min="14858" max="14858" width="11" style="232" customWidth="1"/>
    <col min="14859" max="14859" width="10.42578125" style="232" customWidth="1"/>
    <col min="14860" max="14860" width="75.42578125" style="232" customWidth="1"/>
    <col min="14861" max="14861" width="45.28515625" style="232" customWidth="1"/>
    <col min="14862" max="15104" width="9.140625" style="232"/>
    <col min="15105" max="15105" width="4.42578125" style="232" customWidth="1"/>
    <col min="15106" max="15106" width="11.5703125" style="232" customWidth="1"/>
    <col min="15107" max="15107" width="40.42578125" style="232" customWidth="1"/>
    <col min="15108" max="15108" width="5.5703125" style="232" customWidth="1"/>
    <col min="15109" max="15109" width="8.5703125" style="232" customWidth="1"/>
    <col min="15110" max="15110" width="9.85546875" style="232" customWidth="1"/>
    <col min="15111" max="15111" width="13.85546875" style="232" customWidth="1"/>
    <col min="15112" max="15112" width="11.7109375" style="232" customWidth="1"/>
    <col min="15113" max="15113" width="11.5703125" style="232" customWidth="1"/>
    <col min="15114" max="15114" width="11" style="232" customWidth="1"/>
    <col min="15115" max="15115" width="10.42578125" style="232" customWidth="1"/>
    <col min="15116" max="15116" width="75.42578125" style="232" customWidth="1"/>
    <col min="15117" max="15117" width="45.28515625" style="232" customWidth="1"/>
    <col min="15118" max="15360" width="9.140625" style="232"/>
    <col min="15361" max="15361" width="4.42578125" style="232" customWidth="1"/>
    <col min="15362" max="15362" width="11.5703125" style="232" customWidth="1"/>
    <col min="15363" max="15363" width="40.42578125" style="232" customWidth="1"/>
    <col min="15364" max="15364" width="5.5703125" style="232" customWidth="1"/>
    <col min="15365" max="15365" width="8.5703125" style="232" customWidth="1"/>
    <col min="15366" max="15366" width="9.85546875" style="232" customWidth="1"/>
    <col min="15367" max="15367" width="13.85546875" style="232" customWidth="1"/>
    <col min="15368" max="15368" width="11.7109375" style="232" customWidth="1"/>
    <col min="15369" max="15369" width="11.5703125" style="232" customWidth="1"/>
    <col min="15370" max="15370" width="11" style="232" customWidth="1"/>
    <col min="15371" max="15371" width="10.42578125" style="232" customWidth="1"/>
    <col min="15372" max="15372" width="75.42578125" style="232" customWidth="1"/>
    <col min="15373" max="15373" width="45.28515625" style="232" customWidth="1"/>
    <col min="15374" max="15616" width="9.140625" style="232"/>
    <col min="15617" max="15617" width="4.42578125" style="232" customWidth="1"/>
    <col min="15618" max="15618" width="11.5703125" style="232" customWidth="1"/>
    <col min="15619" max="15619" width="40.42578125" style="232" customWidth="1"/>
    <col min="15620" max="15620" width="5.5703125" style="232" customWidth="1"/>
    <col min="15621" max="15621" width="8.5703125" style="232" customWidth="1"/>
    <col min="15622" max="15622" width="9.85546875" style="232" customWidth="1"/>
    <col min="15623" max="15623" width="13.85546875" style="232" customWidth="1"/>
    <col min="15624" max="15624" width="11.7109375" style="232" customWidth="1"/>
    <col min="15625" max="15625" width="11.5703125" style="232" customWidth="1"/>
    <col min="15626" max="15626" width="11" style="232" customWidth="1"/>
    <col min="15627" max="15627" width="10.42578125" style="232" customWidth="1"/>
    <col min="15628" max="15628" width="75.42578125" style="232" customWidth="1"/>
    <col min="15629" max="15629" width="45.28515625" style="232" customWidth="1"/>
    <col min="15630" max="15872" width="9.140625" style="232"/>
    <col min="15873" max="15873" width="4.42578125" style="232" customWidth="1"/>
    <col min="15874" max="15874" width="11.5703125" style="232" customWidth="1"/>
    <col min="15875" max="15875" width="40.42578125" style="232" customWidth="1"/>
    <col min="15876" max="15876" width="5.5703125" style="232" customWidth="1"/>
    <col min="15877" max="15877" width="8.5703125" style="232" customWidth="1"/>
    <col min="15878" max="15878" width="9.85546875" style="232" customWidth="1"/>
    <col min="15879" max="15879" width="13.85546875" style="232" customWidth="1"/>
    <col min="15880" max="15880" width="11.7109375" style="232" customWidth="1"/>
    <col min="15881" max="15881" width="11.5703125" style="232" customWidth="1"/>
    <col min="15882" max="15882" width="11" style="232" customWidth="1"/>
    <col min="15883" max="15883" width="10.42578125" style="232" customWidth="1"/>
    <col min="15884" max="15884" width="75.42578125" style="232" customWidth="1"/>
    <col min="15885" max="15885" width="45.28515625" style="232" customWidth="1"/>
    <col min="15886" max="16128" width="9.140625" style="232"/>
    <col min="16129" max="16129" width="4.42578125" style="232" customWidth="1"/>
    <col min="16130" max="16130" width="11.5703125" style="232" customWidth="1"/>
    <col min="16131" max="16131" width="40.42578125" style="232" customWidth="1"/>
    <col min="16132" max="16132" width="5.5703125" style="232" customWidth="1"/>
    <col min="16133" max="16133" width="8.5703125" style="232" customWidth="1"/>
    <col min="16134" max="16134" width="9.85546875" style="232" customWidth="1"/>
    <col min="16135" max="16135" width="13.85546875" style="232" customWidth="1"/>
    <col min="16136" max="16136" width="11.7109375" style="232" customWidth="1"/>
    <col min="16137" max="16137" width="11.5703125" style="232" customWidth="1"/>
    <col min="16138" max="16138" width="11" style="232" customWidth="1"/>
    <col min="16139" max="16139" width="10.42578125" style="232" customWidth="1"/>
    <col min="16140" max="16140" width="75.42578125" style="232" customWidth="1"/>
    <col min="16141" max="16141" width="45.28515625" style="232" customWidth="1"/>
    <col min="16142" max="16384" width="9.140625" style="232"/>
  </cols>
  <sheetData>
    <row r="1" spans="1:80" ht="15.75" x14ac:dyDescent="0.25">
      <c r="A1" s="327" t="s">
        <v>102</v>
      </c>
      <c r="B1" s="327"/>
      <c r="C1" s="327"/>
      <c r="D1" s="327"/>
      <c r="E1" s="327"/>
      <c r="F1" s="327"/>
      <c r="G1" s="327"/>
    </row>
    <row r="2" spans="1:80" ht="14.25" customHeight="1" thickBot="1" x14ac:dyDescent="0.25">
      <c r="B2" s="233"/>
      <c r="C2" s="234"/>
      <c r="D2" s="234"/>
      <c r="E2" s="235"/>
      <c r="F2" s="234"/>
      <c r="G2" s="234"/>
    </row>
    <row r="3" spans="1:80" ht="13.5" thickTop="1" x14ac:dyDescent="0.2">
      <c r="A3" s="316" t="s">
        <v>2</v>
      </c>
      <c r="B3" s="317"/>
      <c r="C3" s="186" t="s">
        <v>105</v>
      </c>
      <c r="D3" s="236"/>
      <c r="E3" s="237" t="s">
        <v>85</v>
      </c>
      <c r="F3" s="238" t="str">
        <f>'05 05 Rek'!H1</f>
        <v>05</v>
      </c>
      <c r="G3" s="239"/>
    </row>
    <row r="4" spans="1:80" ht="13.5" thickBot="1" x14ac:dyDescent="0.25">
      <c r="A4" s="328" t="s">
        <v>76</v>
      </c>
      <c r="B4" s="319"/>
      <c r="C4" s="192" t="s">
        <v>742</v>
      </c>
      <c r="D4" s="240"/>
      <c r="E4" s="329" t="str">
        <f>'05 05 Rek'!G2</f>
        <v>Kabiny WC</v>
      </c>
      <c r="F4" s="330"/>
      <c r="G4" s="331"/>
    </row>
    <row r="5" spans="1:80" ht="13.5" thickTop="1" x14ac:dyDescent="0.2">
      <c r="A5" s="241"/>
      <c r="G5" s="243"/>
    </row>
    <row r="6" spans="1:80" ht="27" customHeight="1" x14ac:dyDescent="0.2">
      <c r="A6" s="244" t="s">
        <v>86</v>
      </c>
      <c r="B6" s="245" t="s">
        <v>87</v>
      </c>
      <c r="C6" s="245" t="s">
        <v>88</v>
      </c>
      <c r="D6" s="245" t="s">
        <v>89</v>
      </c>
      <c r="E6" s="246" t="s">
        <v>90</v>
      </c>
      <c r="F6" s="245" t="s">
        <v>91</v>
      </c>
      <c r="G6" s="247" t="s">
        <v>92</v>
      </c>
      <c r="H6" s="248" t="s">
        <v>93</v>
      </c>
      <c r="I6" s="248" t="s">
        <v>94</v>
      </c>
      <c r="J6" s="248" t="s">
        <v>95</v>
      </c>
      <c r="K6" s="248" t="s">
        <v>96</v>
      </c>
    </row>
    <row r="7" spans="1:80" x14ac:dyDescent="0.2">
      <c r="A7" s="249" t="s">
        <v>97</v>
      </c>
      <c r="B7" s="250" t="s">
        <v>337</v>
      </c>
      <c r="C7" s="251" t="s">
        <v>338</v>
      </c>
      <c r="D7" s="252"/>
      <c r="E7" s="253"/>
      <c r="F7" s="253"/>
      <c r="G7" s="254"/>
      <c r="H7" s="255"/>
      <c r="I7" s="256"/>
      <c r="J7" s="257"/>
      <c r="K7" s="258"/>
      <c r="O7" s="259">
        <v>1</v>
      </c>
    </row>
    <row r="8" spans="1:80" ht="22.5" x14ac:dyDescent="0.2">
      <c r="A8" s="260">
        <v>1</v>
      </c>
      <c r="B8" s="261" t="s">
        <v>245</v>
      </c>
      <c r="C8" s="262" t="s">
        <v>743</v>
      </c>
      <c r="D8" s="263" t="s">
        <v>137</v>
      </c>
      <c r="E8" s="264">
        <v>1</v>
      </c>
      <c r="F8" s="264">
        <v>0</v>
      </c>
      <c r="G8" s="265">
        <f>E8*F8</f>
        <v>0</v>
      </c>
      <c r="H8" s="266">
        <v>0</v>
      </c>
      <c r="I8" s="267">
        <f>E8*H8</f>
        <v>0</v>
      </c>
      <c r="J8" s="266"/>
      <c r="K8" s="267">
        <f>E8*J8</f>
        <v>0</v>
      </c>
      <c r="O8" s="259">
        <v>2</v>
      </c>
      <c r="AA8" s="232">
        <v>12</v>
      </c>
      <c r="AB8" s="232">
        <v>0</v>
      </c>
      <c r="AC8" s="232">
        <v>4</v>
      </c>
      <c r="AZ8" s="232">
        <v>2</v>
      </c>
      <c r="BA8" s="232">
        <f>IF(AZ8=1,G8,0)</f>
        <v>0</v>
      </c>
      <c r="BB8" s="232">
        <f>IF(AZ8=2,G8,0)</f>
        <v>0</v>
      </c>
      <c r="BC8" s="232">
        <f>IF(AZ8=3,G8,0)</f>
        <v>0</v>
      </c>
      <c r="BD8" s="232">
        <f>IF(AZ8=4,G8,0)</f>
        <v>0</v>
      </c>
      <c r="BE8" s="232">
        <f>IF(AZ8=5,G8,0)</f>
        <v>0</v>
      </c>
      <c r="CA8" s="259">
        <v>12</v>
      </c>
      <c r="CB8" s="259">
        <v>0</v>
      </c>
    </row>
    <row r="9" spans="1:80" x14ac:dyDescent="0.2">
      <c r="A9" s="260">
        <v>2</v>
      </c>
      <c r="B9" s="261" t="s">
        <v>245</v>
      </c>
      <c r="C9" s="262" t="s">
        <v>744</v>
      </c>
      <c r="D9" s="263" t="s">
        <v>745</v>
      </c>
      <c r="E9" s="264">
        <v>1</v>
      </c>
      <c r="F9" s="264">
        <v>0</v>
      </c>
      <c r="G9" s="265">
        <f>E9*F9</f>
        <v>0</v>
      </c>
      <c r="H9" s="266">
        <v>0</v>
      </c>
      <c r="I9" s="267">
        <f>E9*H9</f>
        <v>0</v>
      </c>
      <c r="J9" s="266"/>
      <c r="K9" s="267">
        <f>E9*J9</f>
        <v>0</v>
      </c>
      <c r="O9" s="259">
        <v>2</v>
      </c>
      <c r="AA9" s="232">
        <v>12</v>
      </c>
      <c r="AB9" s="232">
        <v>0</v>
      </c>
      <c r="AC9" s="232">
        <v>5</v>
      </c>
      <c r="AZ9" s="232">
        <v>2</v>
      </c>
      <c r="BA9" s="232">
        <f>IF(AZ9=1,G9,0)</f>
        <v>0</v>
      </c>
      <c r="BB9" s="232">
        <f>IF(AZ9=2,G9,0)</f>
        <v>0</v>
      </c>
      <c r="BC9" s="232">
        <f>IF(AZ9=3,G9,0)</f>
        <v>0</v>
      </c>
      <c r="BD9" s="232">
        <f>IF(AZ9=4,G9,0)</f>
        <v>0</v>
      </c>
      <c r="BE9" s="232">
        <f>IF(AZ9=5,G9,0)</f>
        <v>0</v>
      </c>
      <c r="CA9" s="259">
        <v>12</v>
      </c>
      <c r="CB9" s="259">
        <v>0</v>
      </c>
    </row>
    <row r="10" spans="1:80" ht="22.5" x14ac:dyDescent="0.2">
      <c r="A10" s="260">
        <v>3</v>
      </c>
      <c r="B10" s="261" t="s">
        <v>245</v>
      </c>
      <c r="C10" s="262" t="s">
        <v>746</v>
      </c>
      <c r="D10" s="263" t="s">
        <v>137</v>
      </c>
      <c r="E10" s="264">
        <v>4</v>
      </c>
      <c r="F10" s="264">
        <v>0</v>
      </c>
      <c r="G10" s="265">
        <f>E10*F10</f>
        <v>0</v>
      </c>
      <c r="H10" s="266">
        <v>0</v>
      </c>
      <c r="I10" s="267">
        <f>E10*H10</f>
        <v>0</v>
      </c>
      <c r="J10" s="266"/>
      <c r="K10" s="267">
        <f>E10*J10</f>
        <v>0</v>
      </c>
      <c r="O10" s="259">
        <v>2</v>
      </c>
      <c r="AA10" s="232">
        <v>12</v>
      </c>
      <c r="AB10" s="232">
        <v>0</v>
      </c>
      <c r="AC10" s="232">
        <v>3</v>
      </c>
      <c r="AZ10" s="232">
        <v>2</v>
      </c>
      <c r="BA10" s="232">
        <f>IF(AZ10=1,G10,0)</f>
        <v>0</v>
      </c>
      <c r="BB10" s="232">
        <f>IF(AZ10=2,G10,0)</f>
        <v>0</v>
      </c>
      <c r="BC10" s="232">
        <f>IF(AZ10=3,G10,0)</f>
        <v>0</v>
      </c>
      <c r="BD10" s="232">
        <f>IF(AZ10=4,G10,0)</f>
        <v>0</v>
      </c>
      <c r="BE10" s="232">
        <f>IF(AZ10=5,G10,0)</f>
        <v>0</v>
      </c>
      <c r="CA10" s="259">
        <v>12</v>
      </c>
      <c r="CB10" s="259">
        <v>0</v>
      </c>
    </row>
    <row r="11" spans="1:80" ht="22.5" x14ac:dyDescent="0.2">
      <c r="A11" s="260">
        <v>4</v>
      </c>
      <c r="B11" s="261" t="s">
        <v>245</v>
      </c>
      <c r="C11" s="262" t="s">
        <v>747</v>
      </c>
      <c r="D11" s="263" t="s">
        <v>137</v>
      </c>
      <c r="E11" s="264">
        <v>1</v>
      </c>
      <c r="F11" s="264">
        <v>0</v>
      </c>
      <c r="G11" s="265">
        <f>E11*F11</f>
        <v>0</v>
      </c>
      <c r="H11" s="266">
        <v>0</v>
      </c>
      <c r="I11" s="267">
        <f>E11*H11</f>
        <v>0</v>
      </c>
      <c r="J11" s="266"/>
      <c r="K11" s="267">
        <f>E11*J11</f>
        <v>0</v>
      </c>
      <c r="O11" s="259">
        <v>2</v>
      </c>
      <c r="AA11" s="232">
        <v>12</v>
      </c>
      <c r="AB11" s="232">
        <v>0</v>
      </c>
      <c r="AC11" s="232">
        <v>1</v>
      </c>
      <c r="AZ11" s="232">
        <v>2</v>
      </c>
      <c r="BA11" s="232">
        <f>IF(AZ11=1,G11,0)</f>
        <v>0</v>
      </c>
      <c r="BB11" s="232">
        <f>IF(AZ11=2,G11,0)</f>
        <v>0</v>
      </c>
      <c r="BC11" s="232">
        <f>IF(AZ11=3,G11,0)</f>
        <v>0</v>
      </c>
      <c r="BD11" s="232">
        <f>IF(AZ11=4,G11,0)</f>
        <v>0</v>
      </c>
      <c r="BE11" s="232">
        <f>IF(AZ11=5,G11,0)</f>
        <v>0</v>
      </c>
      <c r="CA11" s="259">
        <v>12</v>
      </c>
      <c r="CB11" s="259">
        <v>0</v>
      </c>
    </row>
    <row r="12" spans="1:80" ht="22.5" x14ac:dyDescent="0.2">
      <c r="A12" s="260">
        <v>5</v>
      </c>
      <c r="B12" s="261" t="s">
        <v>245</v>
      </c>
      <c r="C12" s="262" t="s">
        <v>748</v>
      </c>
      <c r="D12" s="263" t="s">
        <v>154</v>
      </c>
      <c r="E12" s="264">
        <v>8.8000000000000007</v>
      </c>
      <c r="F12" s="264">
        <v>0</v>
      </c>
      <c r="G12" s="265">
        <f>E12*F12</f>
        <v>0</v>
      </c>
      <c r="H12" s="266">
        <v>0</v>
      </c>
      <c r="I12" s="267">
        <f>E12*H12</f>
        <v>0</v>
      </c>
      <c r="J12" s="266"/>
      <c r="K12" s="267">
        <f>E12*J12</f>
        <v>0</v>
      </c>
      <c r="O12" s="259">
        <v>2</v>
      </c>
      <c r="AA12" s="232">
        <v>12</v>
      </c>
      <c r="AB12" s="232">
        <v>0</v>
      </c>
      <c r="AC12" s="232">
        <v>2</v>
      </c>
      <c r="AZ12" s="232">
        <v>2</v>
      </c>
      <c r="BA12" s="232">
        <f>IF(AZ12=1,G12,0)</f>
        <v>0</v>
      </c>
      <c r="BB12" s="232">
        <f>IF(AZ12=2,G12,0)</f>
        <v>0</v>
      </c>
      <c r="BC12" s="232">
        <f>IF(AZ12=3,G12,0)</f>
        <v>0</v>
      </c>
      <c r="BD12" s="232">
        <f>IF(AZ12=4,G12,0)</f>
        <v>0</v>
      </c>
      <c r="BE12" s="232">
        <f>IF(AZ12=5,G12,0)</f>
        <v>0</v>
      </c>
      <c r="CA12" s="259">
        <v>12</v>
      </c>
      <c r="CB12" s="259">
        <v>0</v>
      </c>
    </row>
    <row r="13" spans="1:80" x14ac:dyDescent="0.2">
      <c r="A13" s="268"/>
      <c r="B13" s="271"/>
      <c r="C13" s="325" t="s">
        <v>749</v>
      </c>
      <c r="D13" s="326"/>
      <c r="E13" s="272">
        <v>3.3</v>
      </c>
      <c r="F13" s="273"/>
      <c r="G13" s="274"/>
      <c r="H13" s="275"/>
      <c r="I13" s="269"/>
      <c r="J13" s="276"/>
      <c r="K13" s="269"/>
      <c r="M13" s="270" t="s">
        <v>749</v>
      </c>
      <c r="O13" s="259"/>
    </row>
    <row r="14" spans="1:80" x14ac:dyDescent="0.2">
      <c r="A14" s="268"/>
      <c r="B14" s="271"/>
      <c r="C14" s="325" t="s">
        <v>750</v>
      </c>
      <c r="D14" s="326"/>
      <c r="E14" s="272">
        <v>5.5</v>
      </c>
      <c r="F14" s="273"/>
      <c r="G14" s="274"/>
      <c r="H14" s="275"/>
      <c r="I14" s="269"/>
      <c r="J14" s="276"/>
      <c r="K14" s="269"/>
      <c r="M14" s="270" t="s">
        <v>750</v>
      </c>
      <c r="O14" s="259"/>
    </row>
    <row r="15" spans="1:80" x14ac:dyDescent="0.2">
      <c r="A15" s="260">
        <v>6</v>
      </c>
      <c r="B15" s="261" t="s">
        <v>357</v>
      </c>
      <c r="C15" s="262" t="s">
        <v>358</v>
      </c>
      <c r="D15" s="263" t="s">
        <v>12</v>
      </c>
      <c r="E15" s="264"/>
      <c r="F15" s="264">
        <v>0</v>
      </c>
      <c r="G15" s="265">
        <f>E15*F15</f>
        <v>0</v>
      </c>
      <c r="H15" s="266">
        <v>0</v>
      </c>
      <c r="I15" s="267">
        <f>E15*H15</f>
        <v>0</v>
      </c>
      <c r="J15" s="266"/>
      <c r="K15" s="267">
        <f>E15*J15</f>
        <v>0</v>
      </c>
      <c r="O15" s="259">
        <v>2</v>
      </c>
      <c r="AA15" s="232">
        <v>7</v>
      </c>
      <c r="AB15" s="232">
        <v>1002</v>
      </c>
      <c r="AC15" s="232">
        <v>5</v>
      </c>
      <c r="AZ15" s="232">
        <v>2</v>
      </c>
      <c r="BA15" s="232">
        <f>IF(AZ15=1,G15,0)</f>
        <v>0</v>
      </c>
      <c r="BB15" s="232">
        <f>IF(AZ15=2,G15,0)</f>
        <v>0</v>
      </c>
      <c r="BC15" s="232">
        <f>IF(AZ15=3,G15,0)</f>
        <v>0</v>
      </c>
      <c r="BD15" s="232">
        <f>IF(AZ15=4,G15,0)</f>
        <v>0</v>
      </c>
      <c r="BE15" s="232">
        <f>IF(AZ15=5,G15,0)</f>
        <v>0</v>
      </c>
      <c r="CA15" s="259">
        <v>7</v>
      </c>
      <c r="CB15" s="259">
        <v>1002</v>
      </c>
    </row>
    <row r="16" spans="1:80" x14ac:dyDescent="0.2">
      <c r="A16" s="277"/>
      <c r="B16" s="278" t="s">
        <v>100</v>
      </c>
      <c r="C16" s="279" t="s">
        <v>339</v>
      </c>
      <c r="D16" s="280"/>
      <c r="E16" s="281"/>
      <c r="F16" s="282"/>
      <c r="G16" s="283">
        <f>SUM(G7:G15)</f>
        <v>0</v>
      </c>
      <c r="H16" s="284"/>
      <c r="I16" s="285">
        <f>SUM(I7:I15)</f>
        <v>0</v>
      </c>
      <c r="J16" s="284"/>
      <c r="K16" s="285">
        <f>SUM(K7:K15)</f>
        <v>0</v>
      </c>
      <c r="O16" s="259">
        <v>4</v>
      </c>
      <c r="BA16" s="286">
        <f>SUM(BA7:BA15)</f>
        <v>0</v>
      </c>
      <c r="BB16" s="286">
        <f>SUM(BB7:BB15)</f>
        <v>0</v>
      </c>
      <c r="BC16" s="286">
        <f>SUM(BC7:BC15)</f>
        <v>0</v>
      </c>
      <c r="BD16" s="286">
        <f>SUM(BD7:BD15)</f>
        <v>0</v>
      </c>
      <c r="BE16" s="286">
        <f>SUM(BE7:BE15)</f>
        <v>0</v>
      </c>
    </row>
    <row r="17" spans="5:5" x14ac:dyDescent="0.2">
      <c r="E17" s="232"/>
    </row>
    <row r="18" spans="5:5" x14ac:dyDescent="0.2">
      <c r="E18" s="232"/>
    </row>
    <row r="19" spans="5:5" x14ac:dyDescent="0.2">
      <c r="E19" s="232"/>
    </row>
    <row r="20" spans="5:5" x14ac:dyDescent="0.2">
      <c r="E20" s="232"/>
    </row>
    <row r="21" spans="5:5" x14ac:dyDescent="0.2">
      <c r="E21" s="232"/>
    </row>
    <row r="22" spans="5:5" x14ac:dyDescent="0.2">
      <c r="E22" s="232"/>
    </row>
    <row r="23" spans="5:5" x14ac:dyDescent="0.2">
      <c r="E23" s="232"/>
    </row>
    <row r="24" spans="5:5" x14ac:dyDescent="0.2">
      <c r="E24" s="232"/>
    </row>
    <row r="25" spans="5:5" x14ac:dyDescent="0.2">
      <c r="E25" s="232"/>
    </row>
    <row r="26" spans="5:5" x14ac:dyDescent="0.2">
      <c r="E26" s="232"/>
    </row>
    <row r="27" spans="5:5" x14ac:dyDescent="0.2">
      <c r="E27" s="232"/>
    </row>
    <row r="28" spans="5:5" x14ac:dyDescent="0.2">
      <c r="E28" s="232"/>
    </row>
    <row r="29" spans="5:5" x14ac:dyDescent="0.2">
      <c r="E29" s="232"/>
    </row>
    <row r="30" spans="5:5" x14ac:dyDescent="0.2">
      <c r="E30" s="232"/>
    </row>
    <row r="31" spans="5:5" x14ac:dyDescent="0.2">
      <c r="E31" s="232"/>
    </row>
    <row r="32" spans="5:5" x14ac:dyDescent="0.2">
      <c r="E32" s="232"/>
    </row>
    <row r="33" spans="1:7" x14ac:dyDescent="0.2">
      <c r="E33" s="232"/>
    </row>
    <row r="34" spans="1:7" x14ac:dyDescent="0.2">
      <c r="E34" s="232"/>
    </row>
    <row r="35" spans="1:7" x14ac:dyDescent="0.2">
      <c r="E35" s="232"/>
    </row>
    <row r="36" spans="1:7" x14ac:dyDescent="0.2">
      <c r="E36" s="232"/>
    </row>
    <row r="37" spans="1:7" x14ac:dyDescent="0.2">
      <c r="E37" s="232"/>
    </row>
    <row r="38" spans="1:7" x14ac:dyDescent="0.2">
      <c r="E38" s="232"/>
    </row>
    <row r="39" spans="1:7" x14ac:dyDescent="0.2">
      <c r="E39" s="232"/>
    </row>
    <row r="40" spans="1:7" x14ac:dyDescent="0.2">
      <c r="A40" s="276"/>
      <c r="B40" s="276"/>
      <c r="C40" s="276"/>
      <c r="D40" s="276"/>
      <c r="E40" s="276"/>
      <c r="F40" s="276"/>
      <c r="G40" s="276"/>
    </row>
    <row r="41" spans="1:7" x14ac:dyDescent="0.2">
      <c r="A41" s="276"/>
      <c r="B41" s="276"/>
      <c r="C41" s="276"/>
      <c r="D41" s="276"/>
      <c r="E41" s="276"/>
      <c r="F41" s="276"/>
      <c r="G41" s="276"/>
    </row>
    <row r="42" spans="1:7" x14ac:dyDescent="0.2">
      <c r="A42" s="276"/>
      <c r="B42" s="276"/>
      <c r="C42" s="276"/>
      <c r="D42" s="276"/>
      <c r="E42" s="276"/>
      <c r="F42" s="276"/>
      <c r="G42" s="276"/>
    </row>
    <row r="43" spans="1:7" x14ac:dyDescent="0.2">
      <c r="A43" s="276"/>
      <c r="B43" s="276"/>
      <c r="C43" s="276"/>
      <c r="D43" s="276"/>
      <c r="E43" s="276"/>
      <c r="F43" s="276"/>
      <c r="G43" s="276"/>
    </row>
    <row r="44" spans="1:7" x14ac:dyDescent="0.2">
      <c r="E44" s="232"/>
    </row>
    <row r="45" spans="1:7" x14ac:dyDescent="0.2">
      <c r="E45" s="232"/>
    </row>
    <row r="46" spans="1:7" x14ac:dyDescent="0.2">
      <c r="E46" s="232"/>
    </row>
    <row r="47" spans="1:7" x14ac:dyDescent="0.2">
      <c r="E47" s="232"/>
    </row>
    <row r="48" spans="1:7" x14ac:dyDescent="0.2">
      <c r="E48" s="232"/>
    </row>
    <row r="49" spans="5:5" x14ac:dyDescent="0.2">
      <c r="E49" s="232"/>
    </row>
    <row r="50" spans="5:5" x14ac:dyDescent="0.2">
      <c r="E50" s="232"/>
    </row>
    <row r="51" spans="5:5" x14ac:dyDescent="0.2">
      <c r="E51" s="232"/>
    </row>
    <row r="52" spans="5:5" x14ac:dyDescent="0.2">
      <c r="E52" s="232"/>
    </row>
    <row r="53" spans="5:5" x14ac:dyDescent="0.2">
      <c r="E53" s="232"/>
    </row>
    <row r="54" spans="5:5" x14ac:dyDescent="0.2">
      <c r="E54" s="232"/>
    </row>
    <row r="55" spans="5:5" x14ac:dyDescent="0.2">
      <c r="E55" s="232"/>
    </row>
    <row r="56" spans="5:5" x14ac:dyDescent="0.2">
      <c r="E56" s="232"/>
    </row>
    <row r="57" spans="5:5" x14ac:dyDescent="0.2">
      <c r="E57" s="232"/>
    </row>
    <row r="58" spans="5:5" x14ac:dyDescent="0.2">
      <c r="E58" s="232"/>
    </row>
    <row r="59" spans="5:5" x14ac:dyDescent="0.2">
      <c r="E59" s="232"/>
    </row>
    <row r="60" spans="5:5" x14ac:dyDescent="0.2">
      <c r="E60" s="232"/>
    </row>
    <row r="61" spans="5:5" x14ac:dyDescent="0.2">
      <c r="E61" s="232"/>
    </row>
    <row r="62" spans="5:5" x14ac:dyDescent="0.2">
      <c r="E62" s="232"/>
    </row>
    <row r="63" spans="5:5" x14ac:dyDescent="0.2">
      <c r="E63" s="232"/>
    </row>
    <row r="64" spans="5:5" x14ac:dyDescent="0.2">
      <c r="E64" s="232"/>
    </row>
    <row r="65" spans="1:7" x14ac:dyDescent="0.2">
      <c r="E65" s="232"/>
    </row>
    <row r="66" spans="1:7" x14ac:dyDescent="0.2">
      <c r="E66" s="232"/>
    </row>
    <row r="67" spans="1:7" x14ac:dyDescent="0.2">
      <c r="E67" s="232"/>
    </row>
    <row r="68" spans="1:7" x14ac:dyDescent="0.2">
      <c r="E68" s="232"/>
    </row>
    <row r="69" spans="1:7" x14ac:dyDescent="0.2">
      <c r="E69" s="232"/>
    </row>
    <row r="70" spans="1:7" x14ac:dyDescent="0.2">
      <c r="E70" s="232"/>
    </row>
    <row r="71" spans="1:7" x14ac:dyDescent="0.2">
      <c r="E71" s="232"/>
    </row>
    <row r="72" spans="1:7" x14ac:dyDescent="0.2">
      <c r="E72" s="232"/>
    </row>
    <row r="73" spans="1:7" x14ac:dyDescent="0.2">
      <c r="E73" s="232"/>
    </row>
    <row r="74" spans="1:7" x14ac:dyDescent="0.2">
      <c r="E74" s="232"/>
    </row>
    <row r="75" spans="1:7" x14ac:dyDescent="0.2">
      <c r="A75" s="287"/>
      <c r="B75" s="287"/>
    </row>
    <row r="76" spans="1:7" x14ac:dyDescent="0.2">
      <c r="A76" s="276"/>
      <c r="B76" s="276"/>
      <c r="C76" s="288"/>
      <c r="D76" s="288"/>
      <c r="E76" s="289"/>
      <c r="F76" s="288"/>
      <c r="G76" s="290"/>
    </row>
    <row r="77" spans="1:7" x14ac:dyDescent="0.2">
      <c r="A77" s="291"/>
      <c r="B77" s="291"/>
      <c r="C77" s="276"/>
      <c r="D77" s="276"/>
      <c r="E77" s="292"/>
      <c r="F77" s="276"/>
      <c r="G77" s="276"/>
    </row>
    <row r="78" spans="1:7" x14ac:dyDescent="0.2">
      <c r="A78" s="276"/>
      <c r="B78" s="276"/>
      <c r="C78" s="276"/>
      <c r="D78" s="276"/>
      <c r="E78" s="292"/>
      <c r="F78" s="276"/>
      <c r="G78" s="276"/>
    </row>
    <row r="79" spans="1:7" x14ac:dyDescent="0.2">
      <c r="A79" s="276"/>
      <c r="B79" s="276"/>
      <c r="C79" s="276"/>
      <c r="D79" s="276"/>
      <c r="E79" s="292"/>
      <c r="F79" s="276"/>
      <c r="G79" s="276"/>
    </row>
    <row r="80" spans="1:7" x14ac:dyDescent="0.2">
      <c r="A80" s="276"/>
      <c r="B80" s="276"/>
      <c r="C80" s="276"/>
      <c r="D80" s="276"/>
      <c r="E80" s="292"/>
      <c r="F80" s="276"/>
      <c r="G80" s="276"/>
    </row>
    <row r="81" spans="1:7" x14ac:dyDescent="0.2">
      <c r="A81" s="276"/>
      <c r="B81" s="276"/>
      <c r="C81" s="276"/>
      <c r="D81" s="276"/>
      <c r="E81" s="292"/>
      <c r="F81" s="276"/>
      <c r="G81" s="276"/>
    </row>
    <row r="82" spans="1:7" x14ac:dyDescent="0.2">
      <c r="A82" s="276"/>
      <c r="B82" s="276"/>
      <c r="C82" s="276"/>
      <c r="D82" s="276"/>
      <c r="E82" s="292"/>
      <c r="F82" s="276"/>
      <c r="G82" s="276"/>
    </row>
    <row r="83" spans="1:7" x14ac:dyDescent="0.2">
      <c r="A83" s="276"/>
      <c r="B83" s="276"/>
      <c r="C83" s="276"/>
      <c r="D83" s="276"/>
      <c r="E83" s="292"/>
      <c r="F83" s="276"/>
      <c r="G83" s="276"/>
    </row>
    <row r="84" spans="1:7" x14ac:dyDescent="0.2">
      <c r="A84" s="276"/>
      <c r="B84" s="276"/>
      <c r="C84" s="276"/>
      <c r="D84" s="276"/>
      <c r="E84" s="292"/>
      <c r="F84" s="276"/>
      <c r="G84" s="276"/>
    </row>
    <row r="85" spans="1:7" x14ac:dyDescent="0.2">
      <c r="A85" s="276"/>
      <c r="B85" s="276"/>
      <c r="C85" s="276"/>
      <c r="D85" s="276"/>
      <c r="E85" s="292"/>
      <c r="F85" s="276"/>
      <c r="G85" s="276"/>
    </row>
    <row r="86" spans="1:7" x14ac:dyDescent="0.2">
      <c r="A86" s="276"/>
      <c r="B86" s="276"/>
      <c r="C86" s="276"/>
      <c r="D86" s="276"/>
      <c r="E86" s="292"/>
      <c r="F86" s="276"/>
      <c r="G86" s="276"/>
    </row>
    <row r="87" spans="1:7" x14ac:dyDescent="0.2">
      <c r="A87" s="276"/>
      <c r="B87" s="276"/>
      <c r="C87" s="276"/>
      <c r="D87" s="276"/>
      <c r="E87" s="292"/>
      <c r="F87" s="276"/>
      <c r="G87" s="276"/>
    </row>
    <row r="88" spans="1:7" x14ac:dyDescent="0.2">
      <c r="A88" s="276"/>
      <c r="B88" s="276"/>
      <c r="C88" s="276"/>
      <c r="D88" s="276"/>
      <c r="E88" s="292"/>
      <c r="F88" s="276"/>
      <c r="G88" s="276"/>
    </row>
    <row r="89" spans="1:7" x14ac:dyDescent="0.2">
      <c r="A89" s="276"/>
      <c r="B89" s="276"/>
      <c r="C89" s="276"/>
      <c r="D89" s="276"/>
      <c r="E89" s="292"/>
      <c r="F89" s="276"/>
      <c r="G89" s="276"/>
    </row>
  </sheetData>
  <mergeCells count="6">
    <mergeCell ref="C14:D14"/>
    <mergeCell ref="A1:G1"/>
    <mergeCell ref="A3:B3"/>
    <mergeCell ref="A4:B4"/>
    <mergeCell ref="E4:G4"/>
    <mergeCell ref="C13:D13"/>
  </mergeCells>
  <printOptions gridLinesSet="0"/>
  <pageMargins left="0.98425196850393704" right="0.39370078740157483" top="0.78740157480314965" bottom="0.78740157480314965" header="0" footer="0.19685039370078741"/>
  <pageSetup paperSize="9" scale="90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857F1E-2CAD-4E6F-A7DE-CD2295D7EF53}">
  <sheetPr codeName="List21"/>
  <dimension ref="A1:BE51"/>
  <sheetViews>
    <sheetView zoomScaleNormal="100" workbookViewId="0"/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256" width="9.140625" style="1"/>
    <col min="257" max="257" width="2" style="1" customWidth="1"/>
    <col min="258" max="258" width="15" style="1" customWidth="1"/>
    <col min="259" max="259" width="15.85546875" style="1" customWidth="1"/>
    <col min="260" max="260" width="14.5703125" style="1" customWidth="1"/>
    <col min="261" max="261" width="13.5703125" style="1" customWidth="1"/>
    <col min="262" max="262" width="16.5703125" style="1" customWidth="1"/>
    <col min="263" max="263" width="15.28515625" style="1" customWidth="1"/>
    <col min="264" max="512" width="9.140625" style="1"/>
    <col min="513" max="513" width="2" style="1" customWidth="1"/>
    <col min="514" max="514" width="15" style="1" customWidth="1"/>
    <col min="515" max="515" width="15.85546875" style="1" customWidth="1"/>
    <col min="516" max="516" width="14.5703125" style="1" customWidth="1"/>
    <col min="517" max="517" width="13.5703125" style="1" customWidth="1"/>
    <col min="518" max="518" width="16.5703125" style="1" customWidth="1"/>
    <col min="519" max="519" width="15.28515625" style="1" customWidth="1"/>
    <col min="520" max="768" width="9.140625" style="1"/>
    <col min="769" max="769" width="2" style="1" customWidth="1"/>
    <col min="770" max="770" width="15" style="1" customWidth="1"/>
    <col min="771" max="771" width="15.85546875" style="1" customWidth="1"/>
    <col min="772" max="772" width="14.5703125" style="1" customWidth="1"/>
    <col min="773" max="773" width="13.5703125" style="1" customWidth="1"/>
    <col min="774" max="774" width="16.5703125" style="1" customWidth="1"/>
    <col min="775" max="775" width="15.28515625" style="1" customWidth="1"/>
    <col min="776" max="1024" width="9.140625" style="1"/>
    <col min="1025" max="1025" width="2" style="1" customWidth="1"/>
    <col min="1026" max="1026" width="15" style="1" customWidth="1"/>
    <col min="1027" max="1027" width="15.85546875" style="1" customWidth="1"/>
    <col min="1028" max="1028" width="14.5703125" style="1" customWidth="1"/>
    <col min="1029" max="1029" width="13.5703125" style="1" customWidth="1"/>
    <col min="1030" max="1030" width="16.5703125" style="1" customWidth="1"/>
    <col min="1031" max="1031" width="15.28515625" style="1" customWidth="1"/>
    <col min="1032" max="1280" width="9.140625" style="1"/>
    <col min="1281" max="1281" width="2" style="1" customWidth="1"/>
    <col min="1282" max="1282" width="15" style="1" customWidth="1"/>
    <col min="1283" max="1283" width="15.85546875" style="1" customWidth="1"/>
    <col min="1284" max="1284" width="14.5703125" style="1" customWidth="1"/>
    <col min="1285" max="1285" width="13.5703125" style="1" customWidth="1"/>
    <col min="1286" max="1286" width="16.5703125" style="1" customWidth="1"/>
    <col min="1287" max="1287" width="15.28515625" style="1" customWidth="1"/>
    <col min="1288" max="1536" width="9.140625" style="1"/>
    <col min="1537" max="1537" width="2" style="1" customWidth="1"/>
    <col min="1538" max="1538" width="15" style="1" customWidth="1"/>
    <col min="1539" max="1539" width="15.85546875" style="1" customWidth="1"/>
    <col min="1540" max="1540" width="14.5703125" style="1" customWidth="1"/>
    <col min="1541" max="1541" width="13.5703125" style="1" customWidth="1"/>
    <col min="1542" max="1542" width="16.5703125" style="1" customWidth="1"/>
    <col min="1543" max="1543" width="15.28515625" style="1" customWidth="1"/>
    <col min="1544" max="1792" width="9.140625" style="1"/>
    <col min="1793" max="1793" width="2" style="1" customWidth="1"/>
    <col min="1794" max="1794" width="15" style="1" customWidth="1"/>
    <col min="1795" max="1795" width="15.85546875" style="1" customWidth="1"/>
    <col min="1796" max="1796" width="14.5703125" style="1" customWidth="1"/>
    <col min="1797" max="1797" width="13.5703125" style="1" customWidth="1"/>
    <col min="1798" max="1798" width="16.5703125" style="1" customWidth="1"/>
    <col min="1799" max="1799" width="15.28515625" style="1" customWidth="1"/>
    <col min="1800" max="2048" width="9.140625" style="1"/>
    <col min="2049" max="2049" width="2" style="1" customWidth="1"/>
    <col min="2050" max="2050" width="15" style="1" customWidth="1"/>
    <col min="2051" max="2051" width="15.85546875" style="1" customWidth="1"/>
    <col min="2052" max="2052" width="14.5703125" style="1" customWidth="1"/>
    <col min="2053" max="2053" width="13.5703125" style="1" customWidth="1"/>
    <col min="2054" max="2054" width="16.5703125" style="1" customWidth="1"/>
    <col min="2055" max="2055" width="15.28515625" style="1" customWidth="1"/>
    <col min="2056" max="2304" width="9.140625" style="1"/>
    <col min="2305" max="2305" width="2" style="1" customWidth="1"/>
    <col min="2306" max="2306" width="15" style="1" customWidth="1"/>
    <col min="2307" max="2307" width="15.85546875" style="1" customWidth="1"/>
    <col min="2308" max="2308" width="14.5703125" style="1" customWidth="1"/>
    <col min="2309" max="2309" width="13.5703125" style="1" customWidth="1"/>
    <col min="2310" max="2310" width="16.5703125" style="1" customWidth="1"/>
    <col min="2311" max="2311" width="15.28515625" style="1" customWidth="1"/>
    <col min="2312" max="2560" width="9.140625" style="1"/>
    <col min="2561" max="2561" width="2" style="1" customWidth="1"/>
    <col min="2562" max="2562" width="15" style="1" customWidth="1"/>
    <col min="2563" max="2563" width="15.85546875" style="1" customWidth="1"/>
    <col min="2564" max="2564" width="14.5703125" style="1" customWidth="1"/>
    <col min="2565" max="2565" width="13.5703125" style="1" customWidth="1"/>
    <col min="2566" max="2566" width="16.5703125" style="1" customWidth="1"/>
    <col min="2567" max="2567" width="15.28515625" style="1" customWidth="1"/>
    <col min="2568" max="2816" width="9.140625" style="1"/>
    <col min="2817" max="2817" width="2" style="1" customWidth="1"/>
    <col min="2818" max="2818" width="15" style="1" customWidth="1"/>
    <col min="2819" max="2819" width="15.85546875" style="1" customWidth="1"/>
    <col min="2820" max="2820" width="14.5703125" style="1" customWidth="1"/>
    <col min="2821" max="2821" width="13.5703125" style="1" customWidth="1"/>
    <col min="2822" max="2822" width="16.5703125" style="1" customWidth="1"/>
    <col min="2823" max="2823" width="15.28515625" style="1" customWidth="1"/>
    <col min="2824" max="3072" width="9.140625" style="1"/>
    <col min="3073" max="3073" width="2" style="1" customWidth="1"/>
    <col min="3074" max="3074" width="15" style="1" customWidth="1"/>
    <col min="3075" max="3075" width="15.85546875" style="1" customWidth="1"/>
    <col min="3076" max="3076" width="14.5703125" style="1" customWidth="1"/>
    <col min="3077" max="3077" width="13.5703125" style="1" customWidth="1"/>
    <col min="3078" max="3078" width="16.5703125" style="1" customWidth="1"/>
    <col min="3079" max="3079" width="15.28515625" style="1" customWidth="1"/>
    <col min="3080" max="3328" width="9.140625" style="1"/>
    <col min="3329" max="3329" width="2" style="1" customWidth="1"/>
    <col min="3330" max="3330" width="15" style="1" customWidth="1"/>
    <col min="3331" max="3331" width="15.85546875" style="1" customWidth="1"/>
    <col min="3332" max="3332" width="14.5703125" style="1" customWidth="1"/>
    <col min="3333" max="3333" width="13.5703125" style="1" customWidth="1"/>
    <col min="3334" max="3334" width="16.5703125" style="1" customWidth="1"/>
    <col min="3335" max="3335" width="15.28515625" style="1" customWidth="1"/>
    <col min="3336" max="3584" width="9.140625" style="1"/>
    <col min="3585" max="3585" width="2" style="1" customWidth="1"/>
    <col min="3586" max="3586" width="15" style="1" customWidth="1"/>
    <col min="3587" max="3587" width="15.85546875" style="1" customWidth="1"/>
    <col min="3588" max="3588" width="14.5703125" style="1" customWidth="1"/>
    <col min="3589" max="3589" width="13.5703125" style="1" customWidth="1"/>
    <col min="3590" max="3590" width="16.5703125" style="1" customWidth="1"/>
    <col min="3591" max="3591" width="15.28515625" style="1" customWidth="1"/>
    <col min="3592" max="3840" width="9.140625" style="1"/>
    <col min="3841" max="3841" width="2" style="1" customWidth="1"/>
    <col min="3842" max="3842" width="15" style="1" customWidth="1"/>
    <col min="3843" max="3843" width="15.85546875" style="1" customWidth="1"/>
    <col min="3844" max="3844" width="14.5703125" style="1" customWidth="1"/>
    <col min="3845" max="3845" width="13.5703125" style="1" customWidth="1"/>
    <col min="3846" max="3846" width="16.5703125" style="1" customWidth="1"/>
    <col min="3847" max="3847" width="15.28515625" style="1" customWidth="1"/>
    <col min="3848" max="4096" width="9.140625" style="1"/>
    <col min="4097" max="4097" width="2" style="1" customWidth="1"/>
    <col min="4098" max="4098" width="15" style="1" customWidth="1"/>
    <col min="4099" max="4099" width="15.85546875" style="1" customWidth="1"/>
    <col min="4100" max="4100" width="14.5703125" style="1" customWidth="1"/>
    <col min="4101" max="4101" width="13.5703125" style="1" customWidth="1"/>
    <col min="4102" max="4102" width="16.5703125" style="1" customWidth="1"/>
    <col min="4103" max="4103" width="15.28515625" style="1" customWidth="1"/>
    <col min="4104" max="4352" width="9.140625" style="1"/>
    <col min="4353" max="4353" width="2" style="1" customWidth="1"/>
    <col min="4354" max="4354" width="15" style="1" customWidth="1"/>
    <col min="4355" max="4355" width="15.85546875" style="1" customWidth="1"/>
    <col min="4356" max="4356" width="14.5703125" style="1" customWidth="1"/>
    <col min="4357" max="4357" width="13.5703125" style="1" customWidth="1"/>
    <col min="4358" max="4358" width="16.5703125" style="1" customWidth="1"/>
    <col min="4359" max="4359" width="15.28515625" style="1" customWidth="1"/>
    <col min="4360" max="4608" width="9.140625" style="1"/>
    <col min="4609" max="4609" width="2" style="1" customWidth="1"/>
    <col min="4610" max="4610" width="15" style="1" customWidth="1"/>
    <col min="4611" max="4611" width="15.85546875" style="1" customWidth="1"/>
    <col min="4612" max="4612" width="14.5703125" style="1" customWidth="1"/>
    <col min="4613" max="4613" width="13.5703125" style="1" customWidth="1"/>
    <col min="4614" max="4614" width="16.5703125" style="1" customWidth="1"/>
    <col min="4615" max="4615" width="15.28515625" style="1" customWidth="1"/>
    <col min="4616" max="4864" width="9.140625" style="1"/>
    <col min="4865" max="4865" width="2" style="1" customWidth="1"/>
    <col min="4866" max="4866" width="15" style="1" customWidth="1"/>
    <col min="4867" max="4867" width="15.85546875" style="1" customWidth="1"/>
    <col min="4868" max="4868" width="14.5703125" style="1" customWidth="1"/>
    <col min="4869" max="4869" width="13.5703125" style="1" customWidth="1"/>
    <col min="4870" max="4870" width="16.5703125" style="1" customWidth="1"/>
    <col min="4871" max="4871" width="15.28515625" style="1" customWidth="1"/>
    <col min="4872" max="5120" width="9.140625" style="1"/>
    <col min="5121" max="5121" width="2" style="1" customWidth="1"/>
    <col min="5122" max="5122" width="15" style="1" customWidth="1"/>
    <col min="5123" max="5123" width="15.85546875" style="1" customWidth="1"/>
    <col min="5124" max="5124" width="14.5703125" style="1" customWidth="1"/>
    <col min="5125" max="5125" width="13.5703125" style="1" customWidth="1"/>
    <col min="5126" max="5126" width="16.5703125" style="1" customWidth="1"/>
    <col min="5127" max="5127" width="15.28515625" style="1" customWidth="1"/>
    <col min="5128" max="5376" width="9.140625" style="1"/>
    <col min="5377" max="5377" width="2" style="1" customWidth="1"/>
    <col min="5378" max="5378" width="15" style="1" customWidth="1"/>
    <col min="5379" max="5379" width="15.85546875" style="1" customWidth="1"/>
    <col min="5380" max="5380" width="14.5703125" style="1" customWidth="1"/>
    <col min="5381" max="5381" width="13.5703125" style="1" customWidth="1"/>
    <col min="5382" max="5382" width="16.5703125" style="1" customWidth="1"/>
    <col min="5383" max="5383" width="15.28515625" style="1" customWidth="1"/>
    <col min="5384" max="5632" width="9.140625" style="1"/>
    <col min="5633" max="5633" width="2" style="1" customWidth="1"/>
    <col min="5634" max="5634" width="15" style="1" customWidth="1"/>
    <col min="5635" max="5635" width="15.85546875" style="1" customWidth="1"/>
    <col min="5636" max="5636" width="14.5703125" style="1" customWidth="1"/>
    <col min="5637" max="5637" width="13.5703125" style="1" customWidth="1"/>
    <col min="5638" max="5638" width="16.5703125" style="1" customWidth="1"/>
    <col min="5639" max="5639" width="15.28515625" style="1" customWidth="1"/>
    <col min="5640" max="5888" width="9.140625" style="1"/>
    <col min="5889" max="5889" width="2" style="1" customWidth="1"/>
    <col min="5890" max="5890" width="15" style="1" customWidth="1"/>
    <col min="5891" max="5891" width="15.85546875" style="1" customWidth="1"/>
    <col min="5892" max="5892" width="14.5703125" style="1" customWidth="1"/>
    <col min="5893" max="5893" width="13.5703125" style="1" customWidth="1"/>
    <col min="5894" max="5894" width="16.5703125" style="1" customWidth="1"/>
    <col min="5895" max="5895" width="15.28515625" style="1" customWidth="1"/>
    <col min="5896" max="6144" width="9.140625" style="1"/>
    <col min="6145" max="6145" width="2" style="1" customWidth="1"/>
    <col min="6146" max="6146" width="15" style="1" customWidth="1"/>
    <col min="6147" max="6147" width="15.85546875" style="1" customWidth="1"/>
    <col min="6148" max="6148" width="14.5703125" style="1" customWidth="1"/>
    <col min="6149" max="6149" width="13.5703125" style="1" customWidth="1"/>
    <col min="6150" max="6150" width="16.5703125" style="1" customWidth="1"/>
    <col min="6151" max="6151" width="15.28515625" style="1" customWidth="1"/>
    <col min="6152" max="6400" width="9.140625" style="1"/>
    <col min="6401" max="6401" width="2" style="1" customWidth="1"/>
    <col min="6402" max="6402" width="15" style="1" customWidth="1"/>
    <col min="6403" max="6403" width="15.85546875" style="1" customWidth="1"/>
    <col min="6404" max="6404" width="14.5703125" style="1" customWidth="1"/>
    <col min="6405" max="6405" width="13.5703125" style="1" customWidth="1"/>
    <col min="6406" max="6406" width="16.5703125" style="1" customWidth="1"/>
    <col min="6407" max="6407" width="15.28515625" style="1" customWidth="1"/>
    <col min="6408" max="6656" width="9.140625" style="1"/>
    <col min="6657" max="6657" width="2" style="1" customWidth="1"/>
    <col min="6658" max="6658" width="15" style="1" customWidth="1"/>
    <col min="6659" max="6659" width="15.85546875" style="1" customWidth="1"/>
    <col min="6660" max="6660" width="14.5703125" style="1" customWidth="1"/>
    <col min="6661" max="6661" width="13.5703125" style="1" customWidth="1"/>
    <col min="6662" max="6662" width="16.5703125" style="1" customWidth="1"/>
    <col min="6663" max="6663" width="15.28515625" style="1" customWidth="1"/>
    <col min="6664" max="6912" width="9.140625" style="1"/>
    <col min="6913" max="6913" width="2" style="1" customWidth="1"/>
    <col min="6914" max="6914" width="15" style="1" customWidth="1"/>
    <col min="6915" max="6915" width="15.85546875" style="1" customWidth="1"/>
    <col min="6916" max="6916" width="14.5703125" style="1" customWidth="1"/>
    <col min="6917" max="6917" width="13.5703125" style="1" customWidth="1"/>
    <col min="6918" max="6918" width="16.5703125" style="1" customWidth="1"/>
    <col min="6919" max="6919" width="15.28515625" style="1" customWidth="1"/>
    <col min="6920" max="7168" width="9.140625" style="1"/>
    <col min="7169" max="7169" width="2" style="1" customWidth="1"/>
    <col min="7170" max="7170" width="15" style="1" customWidth="1"/>
    <col min="7171" max="7171" width="15.85546875" style="1" customWidth="1"/>
    <col min="7172" max="7172" width="14.5703125" style="1" customWidth="1"/>
    <col min="7173" max="7173" width="13.5703125" style="1" customWidth="1"/>
    <col min="7174" max="7174" width="16.5703125" style="1" customWidth="1"/>
    <col min="7175" max="7175" width="15.28515625" style="1" customWidth="1"/>
    <col min="7176" max="7424" width="9.140625" style="1"/>
    <col min="7425" max="7425" width="2" style="1" customWidth="1"/>
    <col min="7426" max="7426" width="15" style="1" customWidth="1"/>
    <col min="7427" max="7427" width="15.85546875" style="1" customWidth="1"/>
    <col min="7428" max="7428" width="14.5703125" style="1" customWidth="1"/>
    <col min="7429" max="7429" width="13.5703125" style="1" customWidth="1"/>
    <col min="7430" max="7430" width="16.5703125" style="1" customWidth="1"/>
    <col min="7431" max="7431" width="15.28515625" style="1" customWidth="1"/>
    <col min="7432" max="7680" width="9.140625" style="1"/>
    <col min="7681" max="7681" width="2" style="1" customWidth="1"/>
    <col min="7682" max="7682" width="15" style="1" customWidth="1"/>
    <col min="7683" max="7683" width="15.85546875" style="1" customWidth="1"/>
    <col min="7684" max="7684" width="14.5703125" style="1" customWidth="1"/>
    <col min="7685" max="7685" width="13.5703125" style="1" customWidth="1"/>
    <col min="7686" max="7686" width="16.5703125" style="1" customWidth="1"/>
    <col min="7687" max="7687" width="15.28515625" style="1" customWidth="1"/>
    <col min="7688" max="7936" width="9.140625" style="1"/>
    <col min="7937" max="7937" width="2" style="1" customWidth="1"/>
    <col min="7938" max="7938" width="15" style="1" customWidth="1"/>
    <col min="7939" max="7939" width="15.85546875" style="1" customWidth="1"/>
    <col min="7940" max="7940" width="14.5703125" style="1" customWidth="1"/>
    <col min="7941" max="7941" width="13.5703125" style="1" customWidth="1"/>
    <col min="7942" max="7942" width="16.5703125" style="1" customWidth="1"/>
    <col min="7943" max="7943" width="15.28515625" style="1" customWidth="1"/>
    <col min="7944" max="8192" width="9.140625" style="1"/>
    <col min="8193" max="8193" width="2" style="1" customWidth="1"/>
    <col min="8194" max="8194" width="15" style="1" customWidth="1"/>
    <col min="8195" max="8195" width="15.85546875" style="1" customWidth="1"/>
    <col min="8196" max="8196" width="14.5703125" style="1" customWidth="1"/>
    <col min="8197" max="8197" width="13.5703125" style="1" customWidth="1"/>
    <col min="8198" max="8198" width="16.5703125" style="1" customWidth="1"/>
    <col min="8199" max="8199" width="15.28515625" style="1" customWidth="1"/>
    <col min="8200" max="8448" width="9.140625" style="1"/>
    <col min="8449" max="8449" width="2" style="1" customWidth="1"/>
    <col min="8450" max="8450" width="15" style="1" customWidth="1"/>
    <col min="8451" max="8451" width="15.85546875" style="1" customWidth="1"/>
    <col min="8452" max="8452" width="14.5703125" style="1" customWidth="1"/>
    <col min="8453" max="8453" width="13.5703125" style="1" customWidth="1"/>
    <col min="8454" max="8454" width="16.5703125" style="1" customWidth="1"/>
    <col min="8455" max="8455" width="15.28515625" style="1" customWidth="1"/>
    <col min="8456" max="8704" width="9.140625" style="1"/>
    <col min="8705" max="8705" width="2" style="1" customWidth="1"/>
    <col min="8706" max="8706" width="15" style="1" customWidth="1"/>
    <col min="8707" max="8707" width="15.85546875" style="1" customWidth="1"/>
    <col min="8708" max="8708" width="14.5703125" style="1" customWidth="1"/>
    <col min="8709" max="8709" width="13.5703125" style="1" customWidth="1"/>
    <col min="8710" max="8710" width="16.5703125" style="1" customWidth="1"/>
    <col min="8711" max="8711" width="15.28515625" style="1" customWidth="1"/>
    <col min="8712" max="8960" width="9.140625" style="1"/>
    <col min="8961" max="8961" width="2" style="1" customWidth="1"/>
    <col min="8962" max="8962" width="15" style="1" customWidth="1"/>
    <col min="8963" max="8963" width="15.85546875" style="1" customWidth="1"/>
    <col min="8964" max="8964" width="14.5703125" style="1" customWidth="1"/>
    <col min="8965" max="8965" width="13.5703125" style="1" customWidth="1"/>
    <col min="8966" max="8966" width="16.5703125" style="1" customWidth="1"/>
    <col min="8967" max="8967" width="15.28515625" style="1" customWidth="1"/>
    <col min="8968" max="9216" width="9.140625" style="1"/>
    <col min="9217" max="9217" width="2" style="1" customWidth="1"/>
    <col min="9218" max="9218" width="15" style="1" customWidth="1"/>
    <col min="9219" max="9219" width="15.85546875" style="1" customWidth="1"/>
    <col min="9220" max="9220" width="14.5703125" style="1" customWidth="1"/>
    <col min="9221" max="9221" width="13.5703125" style="1" customWidth="1"/>
    <col min="9222" max="9222" width="16.5703125" style="1" customWidth="1"/>
    <col min="9223" max="9223" width="15.28515625" style="1" customWidth="1"/>
    <col min="9224" max="9472" width="9.140625" style="1"/>
    <col min="9473" max="9473" width="2" style="1" customWidth="1"/>
    <col min="9474" max="9474" width="15" style="1" customWidth="1"/>
    <col min="9475" max="9475" width="15.85546875" style="1" customWidth="1"/>
    <col min="9476" max="9476" width="14.5703125" style="1" customWidth="1"/>
    <col min="9477" max="9477" width="13.5703125" style="1" customWidth="1"/>
    <col min="9478" max="9478" width="16.5703125" style="1" customWidth="1"/>
    <col min="9479" max="9479" width="15.28515625" style="1" customWidth="1"/>
    <col min="9480" max="9728" width="9.140625" style="1"/>
    <col min="9729" max="9729" width="2" style="1" customWidth="1"/>
    <col min="9730" max="9730" width="15" style="1" customWidth="1"/>
    <col min="9731" max="9731" width="15.85546875" style="1" customWidth="1"/>
    <col min="9732" max="9732" width="14.5703125" style="1" customWidth="1"/>
    <col min="9733" max="9733" width="13.5703125" style="1" customWidth="1"/>
    <col min="9734" max="9734" width="16.5703125" style="1" customWidth="1"/>
    <col min="9735" max="9735" width="15.28515625" style="1" customWidth="1"/>
    <col min="9736" max="9984" width="9.140625" style="1"/>
    <col min="9985" max="9985" width="2" style="1" customWidth="1"/>
    <col min="9986" max="9986" width="15" style="1" customWidth="1"/>
    <col min="9987" max="9987" width="15.85546875" style="1" customWidth="1"/>
    <col min="9988" max="9988" width="14.5703125" style="1" customWidth="1"/>
    <col min="9989" max="9989" width="13.5703125" style="1" customWidth="1"/>
    <col min="9990" max="9990" width="16.5703125" style="1" customWidth="1"/>
    <col min="9991" max="9991" width="15.28515625" style="1" customWidth="1"/>
    <col min="9992" max="10240" width="9.140625" style="1"/>
    <col min="10241" max="10241" width="2" style="1" customWidth="1"/>
    <col min="10242" max="10242" width="15" style="1" customWidth="1"/>
    <col min="10243" max="10243" width="15.85546875" style="1" customWidth="1"/>
    <col min="10244" max="10244" width="14.5703125" style="1" customWidth="1"/>
    <col min="10245" max="10245" width="13.5703125" style="1" customWidth="1"/>
    <col min="10246" max="10246" width="16.5703125" style="1" customWidth="1"/>
    <col min="10247" max="10247" width="15.28515625" style="1" customWidth="1"/>
    <col min="10248" max="10496" width="9.140625" style="1"/>
    <col min="10497" max="10497" width="2" style="1" customWidth="1"/>
    <col min="10498" max="10498" width="15" style="1" customWidth="1"/>
    <col min="10499" max="10499" width="15.85546875" style="1" customWidth="1"/>
    <col min="10500" max="10500" width="14.5703125" style="1" customWidth="1"/>
    <col min="10501" max="10501" width="13.5703125" style="1" customWidth="1"/>
    <col min="10502" max="10502" width="16.5703125" style="1" customWidth="1"/>
    <col min="10503" max="10503" width="15.28515625" style="1" customWidth="1"/>
    <col min="10504" max="10752" width="9.140625" style="1"/>
    <col min="10753" max="10753" width="2" style="1" customWidth="1"/>
    <col min="10754" max="10754" width="15" style="1" customWidth="1"/>
    <col min="10755" max="10755" width="15.85546875" style="1" customWidth="1"/>
    <col min="10756" max="10756" width="14.5703125" style="1" customWidth="1"/>
    <col min="10757" max="10757" width="13.5703125" style="1" customWidth="1"/>
    <col min="10758" max="10758" width="16.5703125" style="1" customWidth="1"/>
    <col min="10759" max="10759" width="15.28515625" style="1" customWidth="1"/>
    <col min="10760" max="11008" width="9.140625" style="1"/>
    <col min="11009" max="11009" width="2" style="1" customWidth="1"/>
    <col min="11010" max="11010" width="15" style="1" customWidth="1"/>
    <col min="11011" max="11011" width="15.85546875" style="1" customWidth="1"/>
    <col min="11012" max="11012" width="14.5703125" style="1" customWidth="1"/>
    <col min="11013" max="11013" width="13.5703125" style="1" customWidth="1"/>
    <col min="11014" max="11014" width="16.5703125" style="1" customWidth="1"/>
    <col min="11015" max="11015" width="15.28515625" style="1" customWidth="1"/>
    <col min="11016" max="11264" width="9.140625" style="1"/>
    <col min="11265" max="11265" width="2" style="1" customWidth="1"/>
    <col min="11266" max="11266" width="15" style="1" customWidth="1"/>
    <col min="11267" max="11267" width="15.85546875" style="1" customWidth="1"/>
    <col min="11268" max="11268" width="14.5703125" style="1" customWidth="1"/>
    <col min="11269" max="11269" width="13.5703125" style="1" customWidth="1"/>
    <col min="11270" max="11270" width="16.5703125" style="1" customWidth="1"/>
    <col min="11271" max="11271" width="15.28515625" style="1" customWidth="1"/>
    <col min="11272" max="11520" width="9.140625" style="1"/>
    <col min="11521" max="11521" width="2" style="1" customWidth="1"/>
    <col min="11522" max="11522" width="15" style="1" customWidth="1"/>
    <col min="11523" max="11523" width="15.85546875" style="1" customWidth="1"/>
    <col min="11524" max="11524" width="14.5703125" style="1" customWidth="1"/>
    <col min="11525" max="11525" width="13.5703125" style="1" customWidth="1"/>
    <col min="11526" max="11526" width="16.5703125" style="1" customWidth="1"/>
    <col min="11527" max="11527" width="15.28515625" style="1" customWidth="1"/>
    <col min="11528" max="11776" width="9.140625" style="1"/>
    <col min="11777" max="11777" width="2" style="1" customWidth="1"/>
    <col min="11778" max="11778" width="15" style="1" customWidth="1"/>
    <col min="11779" max="11779" width="15.85546875" style="1" customWidth="1"/>
    <col min="11780" max="11780" width="14.5703125" style="1" customWidth="1"/>
    <col min="11781" max="11781" width="13.5703125" style="1" customWidth="1"/>
    <col min="11782" max="11782" width="16.5703125" style="1" customWidth="1"/>
    <col min="11783" max="11783" width="15.28515625" style="1" customWidth="1"/>
    <col min="11784" max="12032" width="9.140625" style="1"/>
    <col min="12033" max="12033" width="2" style="1" customWidth="1"/>
    <col min="12034" max="12034" width="15" style="1" customWidth="1"/>
    <col min="12035" max="12035" width="15.85546875" style="1" customWidth="1"/>
    <col min="12036" max="12036" width="14.5703125" style="1" customWidth="1"/>
    <col min="12037" max="12037" width="13.5703125" style="1" customWidth="1"/>
    <col min="12038" max="12038" width="16.5703125" style="1" customWidth="1"/>
    <col min="12039" max="12039" width="15.28515625" style="1" customWidth="1"/>
    <col min="12040" max="12288" width="9.140625" style="1"/>
    <col min="12289" max="12289" width="2" style="1" customWidth="1"/>
    <col min="12290" max="12290" width="15" style="1" customWidth="1"/>
    <col min="12291" max="12291" width="15.85546875" style="1" customWidth="1"/>
    <col min="12292" max="12292" width="14.5703125" style="1" customWidth="1"/>
    <col min="12293" max="12293" width="13.5703125" style="1" customWidth="1"/>
    <col min="12294" max="12294" width="16.5703125" style="1" customWidth="1"/>
    <col min="12295" max="12295" width="15.28515625" style="1" customWidth="1"/>
    <col min="12296" max="12544" width="9.140625" style="1"/>
    <col min="12545" max="12545" width="2" style="1" customWidth="1"/>
    <col min="12546" max="12546" width="15" style="1" customWidth="1"/>
    <col min="12547" max="12547" width="15.85546875" style="1" customWidth="1"/>
    <col min="12548" max="12548" width="14.5703125" style="1" customWidth="1"/>
    <col min="12549" max="12549" width="13.5703125" style="1" customWidth="1"/>
    <col min="12550" max="12550" width="16.5703125" style="1" customWidth="1"/>
    <col min="12551" max="12551" width="15.28515625" style="1" customWidth="1"/>
    <col min="12552" max="12800" width="9.140625" style="1"/>
    <col min="12801" max="12801" width="2" style="1" customWidth="1"/>
    <col min="12802" max="12802" width="15" style="1" customWidth="1"/>
    <col min="12803" max="12803" width="15.85546875" style="1" customWidth="1"/>
    <col min="12804" max="12804" width="14.5703125" style="1" customWidth="1"/>
    <col min="12805" max="12805" width="13.5703125" style="1" customWidth="1"/>
    <col min="12806" max="12806" width="16.5703125" style="1" customWidth="1"/>
    <col min="12807" max="12807" width="15.28515625" style="1" customWidth="1"/>
    <col min="12808" max="13056" width="9.140625" style="1"/>
    <col min="13057" max="13057" width="2" style="1" customWidth="1"/>
    <col min="13058" max="13058" width="15" style="1" customWidth="1"/>
    <col min="13059" max="13059" width="15.85546875" style="1" customWidth="1"/>
    <col min="13060" max="13060" width="14.5703125" style="1" customWidth="1"/>
    <col min="13061" max="13061" width="13.5703125" style="1" customWidth="1"/>
    <col min="13062" max="13062" width="16.5703125" style="1" customWidth="1"/>
    <col min="13063" max="13063" width="15.28515625" style="1" customWidth="1"/>
    <col min="13064" max="13312" width="9.140625" style="1"/>
    <col min="13313" max="13313" width="2" style="1" customWidth="1"/>
    <col min="13314" max="13314" width="15" style="1" customWidth="1"/>
    <col min="13315" max="13315" width="15.85546875" style="1" customWidth="1"/>
    <col min="13316" max="13316" width="14.5703125" style="1" customWidth="1"/>
    <col min="13317" max="13317" width="13.5703125" style="1" customWidth="1"/>
    <col min="13318" max="13318" width="16.5703125" style="1" customWidth="1"/>
    <col min="13319" max="13319" width="15.28515625" style="1" customWidth="1"/>
    <col min="13320" max="13568" width="9.140625" style="1"/>
    <col min="13569" max="13569" width="2" style="1" customWidth="1"/>
    <col min="13570" max="13570" width="15" style="1" customWidth="1"/>
    <col min="13571" max="13571" width="15.85546875" style="1" customWidth="1"/>
    <col min="13572" max="13572" width="14.5703125" style="1" customWidth="1"/>
    <col min="13573" max="13573" width="13.5703125" style="1" customWidth="1"/>
    <col min="13574" max="13574" width="16.5703125" style="1" customWidth="1"/>
    <col min="13575" max="13575" width="15.28515625" style="1" customWidth="1"/>
    <col min="13576" max="13824" width="9.140625" style="1"/>
    <col min="13825" max="13825" width="2" style="1" customWidth="1"/>
    <col min="13826" max="13826" width="15" style="1" customWidth="1"/>
    <col min="13827" max="13827" width="15.85546875" style="1" customWidth="1"/>
    <col min="13828" max="13828" width="14.5703125" style="1" customWidth="1"/>
    <col min="13829" max="13829" width="13.5703125" style="1" customWidth="1"/>
    <col min="13830" max="13830" width="16.5703125" style="1" customWidth="1"/>
    <col min="13831" max="13831" width="15.28515625" style="1" customWidth="1"/>
    <col min="13832" max="14080" width="9.140625" style="1"/>
    <col min="14081" max="14081" width="2" style="1" customWidth="1"/>
    <col min="14082" max="14082" width="15" style="1" customWidth="1"/>
    <col min="14083" max="14083" width="15.85546875" style="1" customWidth="1"/>
    <col min="14084" max="14084" width="14.5703125" style="1" customWidth="1"/>
    <col min="14085" max="14085" width="13.5703125" style="1" customWidth="1"/>
    <col min="14086" max="14086" width="16.5703125" style="1" customWidth="1"/>
    <col min="14087" max="14087" width="15.28515625" style="1" customWidth="1"/>
    <col min="14088" max="14336" width="9.140625" style="1"/>
    <col min="14337" max="14337" width="2" style="1" customWidth="1"/>
    <col min="14338" max="14338" width="15" style="1" customWidth="1"/>
    <col min="14339" max="14339" width="15.85546875" style="1" customWidth="1"/>
    <col min="14340" max="14340" width="14.5703125" style="1" customWidth="1"/>
    <col min="14341" max="14341" width="13.5703125" style="1" customWidth="1"/>
    <col min="14342" max="14342" width="16.5703125" style="1" customWidth="1"/>
    <col min="14343" max="14343" width="15.28515625" style="1" customWidth="1"/>
    <col min="14344" max="14592" width="9.140625" style="1"/>
    <col min="14593" max="14593" width="2" style="1" customWidth="1"/>
    <col min="14594" max="14594" width="15" style="1" customWidth="1"/>
    <col min="14595" max="14595" width="15.85546875" style="1" customWidth="1"/>
    <col min="14596" max="14596" width="14.5703125" style="1" customWidth="1"/>
    <col min="14597" max="14597" width="13.5703125" style="1" customWidth="1"/>
    <col min="14598" max="14598" width="16.5703125" style="1" customWidth="1"/>
    <col min="14599" max="14599" width="15.28515625" style="1" customWidth="1"/>
    <col min="14600" max="14848" width="9.140625" style="1"/>
    <col min="14849" max="14849" width="2" style="1" customWidth="1"/>
    <col min="14850" max="14850" width="15" style="1" customWidth="1"/>
    <col min="14851" max="14851" width="15.85546875" style="1" customWidth="1"/>
    <col min="14852" max="14852" width="14.5703125" style="1" customWidth="1"/>
    <col min="14853" max="14853" width="13.5703125" style="1" customWidth="1"/>
    <col min="14854" max="14854" width="16.5703125" style="1" customWidth="1"/>
    <col min="14855" max="14855" width="15.28515625" style="1" customWidth="1"/>
    <col min="14856" max="15104" width="9.140625" style="1"/>
    <col min="15105" max="15105" width="2" style="1" customWidth="1"/>
    <col min="15106" max="15106" width="15" style="1" customWidth="1"/>
    <col min="15107" max="15107" width="15.85546875" style="1" customWidth="1"/>
    <col min="15108" max="15108" width="14.5703125" style="1" customWidth="1"/>
    <col min="15109" max="15109" width="13.5703125" style="1" customWidth="1"/>
    <col min="15110" max="15110" width="16.5703125" style="1" customWidth="1"/>
    <col min="15111" max="15111" width="15.28515625" style="1" customWidth="1"/>
    <col min="15112" max="15360" width="9.140625" style="1"/>
    <col min="15361" max="15361" width="2" style="1" customWidth="1"/>
    <col min="15362" max="15362" width="15" style="1" customWidth="1"/>
    <col min="15363" max="15363" width="15.85546875" style="1" customWidth="1"/>
    <col min="15364" max="15364" width="14.5703125" style="1" customWidth="1"/>
    <col min="15365" max="15365" width="13.5703125" style="1" customWidth="1"/>
    <col min="15366" max="15366" width="16.5703125" style="1" customWidth="1"/>
    <col min="15367" max="15367" width="15.28515625" style="1" customWidth="1"/>
    <col min="15368" max="15616" width="9.140625" style="1"/>
    <col min="15617" max="15617" width="2" style="1" customWidth="1"/>
    <col min="15618" max="15618" width="15" style="1" customWidth="1"/>
    <col min="15619" max="15619" width="15.85546875" style="1" customWidth="1"/>
    <col min="15620" max="15620" width="14.5703125" style="1" customWidth="1"/>
    <col min="15621" max="15621" width="13.5703125" style="1" customWidth="1"/>
    <col min="15622" max="15622" width="16.5703125" style="1" customWidth="1"/>
    <col min="15623" max="15623" width="15.28515625" style="1" customWidth="1"/>
    <col min="15624" max="15872" width="9.140625" style="1"/>
    <col min="15873" max="15873" width="2" style="1" customWidth="1"/>
    <col min="15874" max="15874" width="15" style="1" customWidth="1"/>
    <col min="15875" max="15875" width="15.85546875" style="1" customWidth="1"/>
    <col min="15876" max="15876" width="14.5703125" style="1" customWidth="1"/>
    <col min="15877" max="15877" width="13.5703125" style="1" customWidth="1"/>
    <col min="15878" max="15878" width="16.5703125" style="1" customWidth="1"/>
    <col min="15879" max="15879" width="15.28515625" style="1" customWidth="1"/>
    <col min="15880" max="16128" width="9.140625" style="1"/>
    <col min="16129" max="16129" width="2" style="1" customWidth="1"/>
    <col min="16130" max="16130" width="15" style="1" customWidth="1"/>
    <col min="16131" max="16131" width="15.85546875" style="1" customWidth="1"/>
    <col min="16132" max="16132" width="14.5703125" style="1" customWidth="1"/>
    <col min="16133" max="16133" width="13.5703125" style="1" customWidth="1"/>
    <col min="16134" max="16134" width="16.5703125" style="1" customWidth="1"/>
    <col min="16135" max="16135" width="15.28515625" style="1" customWidth="1"/>
    <col min="16136" max="16384" width="9.140625" style="1"/>
  </cols>
  <sheetData>
    <row r="1" spans="1:57" ht="24.75" customHeight="1" thickBot="1" x14ac:dyDescent="0.25">
      <c r="A1" s="93" t="s">
        <v>101</v>
      </c>
      <c r="B1" s="94"/>
      <c r="C1" s="94"/>
      <c r="D1" s="94"/>
      <c r="E1" s="94"/>
      <c r="F1" s="94"/>
      <c r="G1" s="94"/>
    </row>
    <row r="2" spans="1:57" ht="12.75" customHeight="1" x14ac:dyDescent="0.2">
      <c r="A2" s="95" t="s">
        <v>32</v>
      </c>
      <c r="B2" s="96"/>
      <c r="C2" s="97" t="s">
        <v>106</v>
      </c>
      <c r="D2" s="97" t="s">
        <v>107</v>
      </c>
      <c r="E2" s="98"/>
      <c r="F2" s="99" t="s">
        <v>33</v>
      </c>
      <c r="G2" s="100"/>
    </row>
    <row r="3" spans="1:57" ht="3" hidden="1" customHeight="1" x14ac:dyDescent="0.2">
      <c r="A3" s="101"/>
      <c r="B3" s="102"/>
      <c r="C3" s="103"/>
      <c r="D3" s="103"/>
      <c r="E3" s="104"/>
      <c r="F3" s="105"/>
      <c r="G3" s="106"/>
    </row>
    <row r="4" spans="1:57" ht="12" customHeight="1" x14ac:dyDescent="0.2">
      <c r="A4" s="107" t="s">
        <v>34</v>
      </c>
      <c r="B4" s="102"/>
      <c r="C4" s="103"/>
      <c r="D4" s="103"/>
      <c r="E4" s="104"/>
      <c r="F4" s="105" t="s">
        <v>35</v>
      </c>
      <c r="G4" s="108"/>
    </row>
    <row r="5" spans="1:57" ht="12.95" customHeight="1" x14ac:dyDescent="0.2">
      <c r="A5" s="109" t="s">
        <v>106</v>
      </c>
      <c r="B5" s="110"/>
      <c r="C5" s="111" t="s">
        <v>107</v>
      </c>
      <c r="D5" s="112"/>
      <c r="E5" s="110"/>
      <c r="F5" s="105" t="s">
        <v>36</v>
      </c>
      <c r="G5" s="106"/>
    </row>
    <row r="6" spans="1:57" ht="12.95" customHeight="1" x14ac:dyDescent="0.2">
      <c r="A6" s="107" t="s">
        <v>37</v>
      </c>
      <c r="B6" s="102"/>
      <c r="C6" s="103"/>
      <c r="D6" s="103"/>
      <c r="E6" s="104"/>
      <c r="F6" s="113" t="s">
        <v>38</v>
      </c>
      <c r="G6" s="114"/>
      <c r="O6" s="115"/>
    </row>
    <row r="7" spans="1:57" ht="12.95" customHeight="1" x14ac:dyDescent="0.2">
      <c r="A7" s="116" t="s">
        <v>103</v>
      </c>
      <c r="B7" s="117"/>
      <c r="C7" s="118" t="s">
        <v>104</v>
      </c>
      <c r="D7" s="119"/>
      <c r="E7" s="119"/>
      <c r="F7" s="120" t="s">
        <v>39</v>
      </c>
      <c r="G7" s="114">
        <f>IF(G6=0,,ROUND((F30+F32)/G6,1))</f>
        <v>0</v>
      </c>
    </row>
    <row r="8" spans="1:57" x14ac:dyDescent="0.2">
      <c r="A8" s="121" t="s">
        <v>40</v>
      </c>
      <c r="B8" s="105"/>
      <c r="C8" s="311" t="s">
        <v>440</v>
      </c>
      <c r="D8" s="311"/>
      <c r="E8" s="312"/>
      <c r="F8" s="122" t="s">
        <v>41</v>
      </c>
      <c r="G8" s="123"/>
      <c r="H8" s="124"/>
      <c r="I8" s="125"/>
    </row>
    <row r="9" spans="1:57" x14ac:dyDescent="0.2">
      <c r="A9" s="121" t="s">
        <v>42</v>
      </c>
      <c r="B9" s="105"/>
      <c r="C9" s="311"/>
      <c r="D9" s="311"/>
      <c r="E9" s="312"/>
      <c r="F9" s="105"/>
      <c r="G9" s="126"/>
      <c r="H9" s="127"/>
    </row>
    <row r="10" spans="1:57" x14ac:dyDescent="0.2">
      <c r="A10" s="121" t="s">
        <v>43</v>
      </c>
      <c r="B10" s="105"/>
      <c r="C10" s="311" t="s">
        <v>439</v>
      </c>
      <c r="D10" s="311"/>
      <c r="E10" s="311"/>
      <c r="F10" s="128"/>
      <c r="G10" s="129"/>
      <c r="H10" s="130"/>
    </row>
    <row r="11" spans="1:57" ht="13.5" customHeight="1" x14ac:dyDescent="0.2">
      <c r="A11" s="121" t="s">
        <v>44</v>
      </c>
      <c r="B11" s="105"/>
      <c r="C11" s="311"/>
      <c r="D11" s="311"/>
      <c r="E11" s="311"/>
      <c r="F11" s="131" t="s">
        <v>45</v>
      </c>
      <c r="G11" s="132"/>
      <c r="H11" s="127"/>
      <c r="BA11" s="133"/>
      <c r="BB11" s="133"/>
      <c r="BC11" s="133"/>
      <c r="BD11" s="133"/>
      <c r="BE11" s="133"/>
    </row>
    <row r="12" spans="1:57" ht="12.75" customHeight="1" x14ac:dyDescent="0.2">
      <c r="A12" s="134" t="s">
        <v>46</v>
      </c>
      <c r="B12" s="102"/>
      <c r="C12" s="313"/>
      <c r="D12" s="313"/>
      <c r="E12" s="313"/>
      <c r="F12" s="135" t="s">
        <v>47</v>
      </c>
      <c r="G12" s="136"/>
      <c r="H12" s="127"/>
    </row>
    <row r="13" spans="1:57" ht="28.5" customHeight="1" thickBot="1" x14ac:dyDescent="0.25">
      <c r="A13" s="137" t="s">
        <v>48</v>
      </c>
      <c r="B13" s="138"/>
      <c r="C13" s="138"/>
      <c r="D13" s="138"/>
      <c r="E13" s="139"/>
      <c r="F13" s="139"/>
      <c r="G13" s="140"/>
      <c r="H13" s="127"/>
    </row>
    <row r="14" spans="1:57" ht="17.25" customHeight="1" thickBot="1" x14ac:dyDescent="0.25">
      <c r="A14" s="141" t="s">
        <v>49</v>
      </c>
      <c r="B14" s="142"/>
      <c r="C14" s="143"/>
      <c r="D14" s="144" t="s">
        <v>50</v>
      </c>
      <c r="E14" s="145"/>
      <c r="F14" s="145"/>
      <c r="G14" s="143"/>
    </row>
    <row r="15" spans="1:57" ht="15.95" customHeight="1" x14ac:dyDescent="0.2">
      <c r="A15" s="146"/>
      <c r="B15" s="147" t="s">
        <v>51</v>
      </c>
      <c r="C15" s="148">
        <f>'01 01 Rek'!E25</f>
        <v>0</v>
      </c>
      <c r="D15" s="149" t="str">
        <f>'01 01 Rek'!A30</f>
        <v>Ztížené výrobní podmínky</v>
      </c>
      <c r="E15" s="150"/>
      <c r="F15" s="151"/>
      <c r="G15" s="148">
        <f>'01 01 Rek'!I30</f>
        <v>0</v>
      </c>
    </row>
    <row r="16" spans="1:57" ht="15.95" customHeight="1" x14ac:dyDescent="0.2">
      <c r="A16" s="146" t="s">
        <v>52</v>
      </c>
      <c r="B16" s="147" t="s">
        <v>53</v>
      </c>
      <c r="C16" s="148">
        <f>'01 01 Rek'!F25</f>
        <v>0</v>
      </c>
      <c r="D16" s="101" t="str">
        <f>'01 01 Rek'!A31</f>
        <v>Oborová přirážka</v>
      </c>
      <c r="E16" s="152"/>
      <c r="F16" s="153"/>
      <c r="G16" s="148">
        <f>'01 01 Rek'!I31</f>
        <v>0</v>
      </c>
    </row>
    <row r="17" spans="1:7" ht="15.95" customHeight="1" x14ac:dyDescent="0.2">
      <c r="A17" s="146" t="s">
        <v>54</v>
      </c>
      <c r="B17" s="147" t="s">
        <v>55</v>
      </c>
      <c r="C17" s="148">
        <f>'01 01 Rek'!H25</f>
        <v>0</v>
      </c>
      <c r="D17" s="101" t="str">
        <f>'01 01 Rek'!A32</f>
        <v>Přesun stavebních kapacit</v>
      </c>
      <c r="E17" s="152"/>
      <c r="F17" s="153"/>
      <c r="G17" s="148">
        <f>'01 01 Rek'!I32</f>
        <v>0</v>
      </c>
    </row>
    <row r="18" spans="1:7" ht="15.95" customHeight="1" x14ac:dyDescent="0.2">
      <c r="A18" s="154" t="s">
        <v>56</v>
      </c>
      <c r="B18" s="155" t="s">
        <v>57</v>
      </c>
      <c r="C18" s="148">
        <f>'01 01 Rek'!G25</f>
        <v>0</v>
      </c>
      <c r="D18" s="101" t="str">
        <f>'01 01 Rek'!A33</f>
        <v>Mimostaveništní doprava</v>
      </c>
      <c r="E18" s="152"/>
      <c r="F18" s="153"/>
      <c r="G18" s="148">
        <f>'01 01 Rek'!I33</f>
        <v>0</v>
      </c>
    </row>
    <row r="19" spans="1:7" ht="15.95" customHeight="1" x14ac:dyDescent="0.2">
      <c r="A19" s="156" t="s">
        <v>58</v>
      </c>
      <c r="B19" s="147"/>
      <c r="C19" s="148">
        <f>SUM(C15:C18)</f>
        <v>0</v>
      </c>
      <c r="D19" s="101" t="str">
        <f>'01 01 Rek'!A34</f>
        <v>Zařízení staveniště</v>
      </c>
      <c r="E19" s="152"/>
      <c r="F19" s="153"/>
      <c r="G19" s="148">
        <f>'01 01 Rek'!I34</f>
        <v>0</v>
      </c>
    </row>
    <row r="20" spans="1:7" ht="15.95" customHeight="1" x14ac:dyDescent="0.2">
      <c r="A20" s="156"/>
      <c r="B20" s="147"/>
      <c r="C20" s="148"/>
      <c r="D20" s="101" t="str">
        <f>'01 01 Rek'!A35</f>
        <v>Provoz investora</v>
      </c>
      <c r="E20" s="152"/>
      <c r="F20" s="153"/>
      <c r="G20" s="148">
        <f>'01 01 Rek'!I35</f>
        <v>0</v>
      </c>
    </row>
    <row r="21" spans="1:7" ht="15.95" customHeight="1" x14ac:dyDescent="0.2">
      <c r="A21" s="156" t="s">
        <v>29</v>
      </c>
      <c r="B21" s="147"/>
      <c r="C21" s="148">
        <f>'01 01 Rek'!I25</f>
        <v>0</v>
      </c>
      <c r="D21" s="101" t="str">
        <f>'01 01 Rek'!A36</f>
        <v>Kompletační činnost (IČD)</v>
      </c>
      <c r="E21" s="152"/>
      <c r="F21" s="153"/>
      <c r="G21" s="148">
        <f>'01 01 Rek'!I36</f>
        <v>0</v>
      </c>
    </row>
    <row r="22" spans="1:7" ht="15.95" customHeight="1" x14ac:dyDescent="0.2">
      <c r="A22" s="157" t="s">
        <v>59</v>
      </c>
      <c r="B22" s="127"/>
      <c r="C22" s="148">
        <f>C19+C21</f>
        <v>0</v>
      </c>
      <c r="D22" s="101" t="s">
        <v>60</v>
      </c>
      <c r="E22" s="152"/>
      <c r="F22" s="153"/>
      <c r="G22" s="148">
        <f>G23-SUM(G15:G21)</f>
        <v>0</v>
      </c>
    </row>
    <row r="23" spans="1:7" ht="15.95" customHeight="1" thickBot="1" x14ac:dyDescent="0.25">
      <c r="A23" s="314" t="s">
        <v>61</v>
      </c>
      <c r="B23" s="315"/>
      <c r="C23" s="158">
        <f>C22+G23</f>
        <v>0</v>
      </c>
      <c r="D23" s="159" t="s">
        <v>62</v>
      </c>
      <c r="E23" s="160"/>
      <c r="F23" s="161"/>
      <c r="G23" s="148">
        <f>'01 01 Rek'!H38</f>
        <v>0</v>
      </c>
    </row>
    <row r="24" spans="1:7" x14ac:dyDescent="0.2">
      <c r="A24" s="162" t="s">
        <v>63</v>
      </c>
      <c r="B24" s="163"/>
      <c r="C24" s="164"/>
      <c r="D24" s="163" t="s">
        <v>64</v>
      </c>
      <c r="E24" s="163"/>
      <c r="F24" s="165" t="s">
        <v>65</v>
      </c>
      <c r="G24" s="166"/>
    </row>
    <row r="25" spans="1:7" x14ac:dyDescent="0.2">
      <c r="A25" s="157" t="s">
        <v>66</v>
      </c>
      <c r="B25" s="127"/>
      <c r="C25" s="167"/>
      <c r="D25" s="127" t="s">
        <v>66</v>
      </c>
      <c r="F25" s="168" t="s">
        <v>66</v>
      </c>
      <c r="G25" s="169"/>
    </row>
    <row r="26" spans="1:7" ht="37.5" customHeight="1" x14ac:dyDescent="0.2">
      <c r="A26" s="157" t="s">
        <v>67</v>
      </c>
      <c r="B26" s="170"/>
      <c r="C26" s="167"/>
      <c r="D26" s="127" t="s">
        <v>67</v>
      </c>
      <c r="F26" s="168" t="s">
        <v>67</v>
      </c>
      <c r="G26" s="169"/>
    </row>
    <row r="27" spans="1:7" x14ac:dyDescent="0.2">
      <c r="A27" s="157"/>
      <c r="B27" s="171"/>
      <c r="C27" s="167"/>
      <c r="D27" s="127"/>
      <c r="F27" s="168"/>
      <c r="G27" s="169"/>
    </row>
    <row r="28" spans="1:7" x14ac:dyDescent="0.2">
      <c r="A28" s="157" t="s">
        <v>68</v>
      </c>
      <c r="B28" s="127"/>
      <c r="C28" s="167"/>
      <c r="D28" s="168" t="s">
        <v>69</v>
      </c>
      <c r="E28" s="167"/>
      <c r="F28" s="172" t="s">
        <v>69</v>
      </c>
      <c r="G28" s="169"/>
    </row>
    <row r="29" spans="1:7" ht="69" customHeight="1" x14ac:dyDescent="0.2">
      <c r="A29" s="157"/>
      <c r="B29" s="127"/>
      <c r="C29" s="173"/>
      <c r="D29" s="174"/>
      <c r="E29" s="173"/>
      <c r="F29" s="127"/>
      <c r="G29" s="169"/>
    </row>
    <row r="30" spans="1:7" x14ac:dyDescent="0.2">
      <c r="A30" s="175" t="s">
        <v>11</v>
      </c>
      <c r="B30" s="176"/>
      <c r="C30" s="177">
        <v>21</v>
      </c>
      <c r="D30" s="176" t="s">
        <v>70</v>
      </c>
      <c r="E30" s="178"/>
      <c r="F30" s="306">
        <f>C23-F32</f>
        <v>0</v>
      </c>
      <c r="G30" s="307"/>
    </row>
    <row r="31" spans="1:7" x14ac:dyDescent="0.2">
      <c r="A31" s="175" t="s">
        <v>71</v>
      </c>
      <c r="B31" s="176"/>
      <c r="C31" s="177">
        <f>C30</f>
        <v>21</v>
      </c>
      <c r="D31" s="176" t="s">
        <v>72</v>
      </c>
      <c r="E31" s="178"/>
      <c r="F31" s="306">
        <f>ROUND(PRODUCT(F30,C31/100),0)</f>
        <v>0</v>
      </c>
      <c r="G31" s="307"/>
    </row>
    <row r="32" spans="1:7" x14ac:dyDescent="0.2">
      <c r="A32" s="175" t="s">
        <v>11</v>
      </c>
      <c r="B32" s="176"/>
      <c r="C32" s="177">
        <v>0</v>
      </c>
      <c r="D32" s="176" t="s">
        <v>72</v>
      </c>
      <c r="E32" s="178"/>
      <c r="F32" s="306">
        <v>0</v>
      </c>
      <c r="G32" s="307"/>
    </row>
    <row r="33" spans="1:8" x14ac:dyDescent="0.2">
      <c r="A33" s="175" t="s">
        <v>71</v>
      </c>
      <c r="B33" s="179"/>
      <c r="C33" s="180">
        <f>C32</f>
        <v>0</v>
      </c>
      <c r="D33" s="176" t="s">
        <v>72</v>
      </c>
      <c r="E33" s="153"/>
      <c r="F33" s="306">
        <f>ROUND(PRODUCT(F32,C33/100),0)</f>
        <v>0</v>
      </c>
      <c r="G33" s="307"/>
    </row>
    <row r="34" spans="1:8" s="184" customFormat="1" ht="19.5" customHeight="1" thickBot="1" x14ac:dyDescent="0.3">
      <c r="A34" s="181" t="s">
        <v>73</v>
      </c>
      <c r="B34" s="182"/>
      <c r="C34" s="182"/>
      <c r="D34" s="182"/>
      <c r="E34" s="183"/>
      <c r="F34" s="308">
        <f>ROUND(SUM(F30:F33),0)</f>
        <v>0</v>
      </c>
      <c r="G34" s="309"/>
    </row>
    <row r="36" spans="1:8" x14ac:dyDescent="0.2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 x14ac:dyDescent="0.2">
      <c r="A37" s="2"/>
      <c r="B37" s="310"/>
      <c r="C37" s="310"/>
      <c r="D37" s="310"/>
      <c r="E37" s="310"/>
      <c r="F37" s="310"/>
      <c r="G37" s="310"/>
      <c r="H37" s="1" t="s">
        <v>1</v>
      </c>
    </row>
    <row r="38" spans="1:8" ht="12.75" customHeight="1" x14ac:dyDescent="0.2">
      <c r="A38" s="185"/>
      <c r="B38" s="310"/>
      <c r="C38" s="310"/>
      <c r="D38" s="310"/>
      <c r="E38" s="310"/>
      <c r="F38" s="310"/>
      <c r="G38" s="310"/>
      <c r="H38" s="1" t="s">
        <v>1</v>
      </c>
    </row>
    <row r="39" spans="1:8" x14ac:dyDescent="0.2">
      <c r="A39" s="185"/>
      <c r="B39" s="310"/>
      <c r="C39" s="310"/>
      <c r="D39" s="310"/>
      <c r="E39" s="310"/>
      <c r="F39" s="310"/>
      <c r="G39" s="310"/>
      <c r="H39" s="1" t="s">
        <v>1</v>
      </c>
    </row>
    <row r="40" spans="1:8" x14ac:dyDescent="0.2">
      <c r="A40" s="185"/>
      <c r="B40" s="310"/>
      <c r="C40" s="310"/>
      <c r="D40" s="310"/>
      <c r="E40" s="310"/>
      <c r="F40" s="310"/>
      <c r="G40" s="310"/>
      <c r="H40" s="1" t="s">
        <v>1</v>
      </c>
    </row>
    <row r="41" spans="1:8" x14ac:dyDescent="0.2">
      <c r="A41" s="185"/>
      <c r="B41" s="310"/>
      <c r="C41" s="310"/>
      <c r="D41" s="310"/>
      <c r="E41" s="310"/>
      <c r="F41" s="310"/>
      <c r="G41" s="310"/>
      <c r="H41" s="1" t="s">
        <v>1</v>
      </c>
    </row>
    <row r="42" spans="1:8" x14ac:dyDescent="0.2">
      <c r="A42" s="185"/>
      <c r="B42" s="310"/>
      <c r="C42" s="310"/>
      <c r="D42" s="310"/>
      <c r="E42" s="310"/>
      <c r="F42" s="310"/>
      <c r="G42" s="310"/>
      <c r="H42" s="1" t="s">
        <v>1</v>
      </c>
    </row>
    <row r="43" spans="1:8" x14ac:dyDescent="0.2">
      <c r="A43" s="185"/>
      <c r="B43" s="310"/>
      <c r="C43" s="310"/>
      <c r="D43" s="310"/>
      <c r="E43" s="310"/>
      <c r="F43" s="310"/>
      <c r="G43" s="310"/>
      <c r="H43" s="1" t="s">
        <v>1</v>
      </c>
    </row>
    <row r="44" spans="1:8" ht="12.75" customHeight="1" x14ac:dyDescent="0.2">
      <c r="A44" s="185"/>
      <c r="B44" s="310"/>
      <c r="C44" s="310"/>
      <c r="D44" s="310"/>
      <c r="E44" s="310"/>
      <c r="F44" s="310"/>
      <c r="G44" s="310"/>
      <c r="H44" s="1" t="s">
        <v>1</v>
      </c>
    </row>
    <row r="45" spans="1:8" ht="12.75" customHeight="1" x14ac:dyDescent="0.2">
      <c r="A45" s="185"/>
      <c r="B45" s="310"/>
      <c r="C45" s="310"/>
      <c r="D45" s="310"/>
      <c r="E45" s="310"/>
      <c r="F45" s="310"/>
      <c r="G45" s="310"/>
      <c r="H45" s="1" t="s">
        <v>1</v>
      </c>
    </row>
    <row r="46" spans="1:8" x14ac:dyDescent="0.2">
      <c r="B46" s="305"/>
      <c r="C46" s="305"/>
      <c r="D46" s="305"/>
      <c r="E46" s="305"/>
      <c r="F46" s="305"/>
      <c r="G46" s="305"/>
    </row>
    <row r="47" spans="1:8" x14ac:dyDescent="0.2">
      <c r="B47" s="305"/>
      <c r="C47" s="305"/>
      <c r="D47" s="305"/>
      <c r="E47" s="305"/>
      <c r="F47" s="305"/>
      <c r="G47" s="305"/>
    </row>
    <row r="48" spans="1:8" x14ac:dyDescent="0.2">
      <c r="B48" s="305"/>
      <c r="C48" s="305"/>
      <c r="D48" s="305"/>
      <c r="E48" s="305"/>
      <c r="F48" s="305"/>
      <c r="G48" s="305"/>
    </row>
    <row r="49" spans="2:7" x14ac:dyDescent="0.2">
      <c r="B49" s="305"/>
      <c r="C49" s="305"/>
      <c r="D49" s="305"/>
      <c r="E49" s="305"/>
      <c r="F49" s="305"/>
      <c r="G49" s="305"/>
    </row>
    <row r="50" spans="2:7" x14ac:dyDescent="0.2">
      <c r="B50" s="305"/>
      <c r="C50" s="305"/>
      <c r="D50" s="305"/>
      <c r="E50" s="305"/>
      <c r="F50" s="305"/>
      <c r="G50" s="305"/>
    </row>
    <row r="51" spans="2:7" x14ac:dyDescent="0.2">
      <c r="B51" s="305"/>
      <c r="C51" s="305"/>
      <c r="D51" s="305"/>
      <c r="E51" s="305"/>
      <c r="F51" s="305"/>
      <c r="G51" s="305"/>
    </row>
  </sheetData>
  <mergeCells count="18">
    <mergeCell ref="A23:B23"/>
    <mergeCell ref="C8:E8"/>
    <mergeCell ref="C9:E9"/>
    <mergeCell ref="C10:E10"/>
    <mergeCell ref="C11:E11"/>
    <mergeCell ref="C12:E12"/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</mergeCells>
  <pageMargins left="0.98425196850393704" right="0.39370078740157483" top="0.78740157480314965" bottom="0.78740157480314965" header="0" footer="0.19685039370078741"/>
  <pageSetup paperSize="9" scale="95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6D445F-238C-4593-BA48-B5A976B679E9}">
  <sheetPr codeName="List31"/>
  <dimension ref="A1:IV89"/>
  <sheetViews>
    <sheetView workbookViewId="0">
      <selection sqref="A1:B1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256" width="9.140625" style="1"/>
    <col min="257" max="257" width="5.85546875" style="1" customWidth="1"/>
    <col min="258" max="258" width="6.140625" style="1" customWidth="1"/>
    <col min="259" max="259" width="11.42578125" style="1" customWidth="1"/>
    <col min="260" max="260" width="15.85546875" style="1" customWidth="1"/>
    <col min="261" max="261" width="11.28515625" style="1" customWidth="1"/>
    <col min="262" max="262" width="10.85546875" style="1" customWidth="1"/>
    <col min="263" max="263" width="11" style="1" customWidth="1"/>
    <col min="264" max="264" width="11.140625" style="1" customWidth="1"/>
    <col min="265" max="265" width="10.7109375" style="1" customWidth="1"/>
    <col min="266" max="512" width="9.140625" style="1"/>
    <col min="513" max="513" width="5.85546875" style="1" customWidth="1"/>
    <col min="514" max="514" width="6.140625" style="1" customWidth="1"/>
    <col min="515" max="515" width="11.42578125" style="1" customWidth="1"/>
    <col min="516" max="516" width="15.85546875" style="1" customWidth="1"/>
    <col min="517" max="517" width="11.28515625" style="1" customWidth="1"/>
    <col min="518" max="518" width="10.85546875" style="1" customWidth="1"/>
    <col min="519" max="519" width="11" style="1" customWidth="1"/>
    <col min="520" max="520" width="11.140625" style="1" customWidth="1"/>
    <col min="521" max="521" width="10.7109375" style="1" customWidth="1"/>
    <col min="522" max="768" width="9.140625" style="1"/>
    <col min="769" max="769" width="5.85546875" style="1" customWidth="1"/>
    <col min="770" max="770" width="6.140625" style="1" customWidth="1"/>
    <col min="771" max="771" width="11.42578125" style="1" customWidth="1"/>
    <col min="772" max="772" width="15.85546875" style="1" customWidth="1"/>
    <col min="773" max="773" width="11.28515625" style="1" customWidth="1"/>
    <col min="774" max="774" width="10.85546875" style="1" customWidth="1"/>
    <col min="775" max="775" width="11" style="1" customWidth="1"/>
    <col min="776" max="776" width="11.140625" style="1" customWidth="1"/>
    <col min="777" max="777" width="10.7109375" style="1" customWidth="1"/>
    <col min="778" max="1024" width="9.140625" style="1"/>
    <col min="1025" max="1025" width="5.85546875" style="1" customWidth="1"/>
    <col min="1026" max="1026" width="6.140625" style="1" customWidth="1"/>
    <col min="1027" max="1027" width="11.42578125" style="1" customWidth="1"/>
    <col min="1028" max="1028" width="15.85546875" style="1" customWidth="1"/>
    <col min="1029" max="1029" width="11.28515625" style="1" customWidth="1"/>
    <col min="1030" max="1030" width="10.85546875" style="1" customWidth="1"/>
    <col min="1031" max="1031" width="11" style="1" customWidth="1"/>
    <col min="1032" max="1032" width="11.140625" style="1" customWidth="1"/>
    <col min="1033" max="1033" width="10.7109375" style="1" customWidth="1"/>
    <col min="1034" max="1280" width="9.140625" style="1"/>
    <col min="1281" max="1281" width="5.85546875" style="1" customWidth="1"/>
    <col min="1282" max="1282" width="6.140625" style="1" customWidth="1"/>
    <col min="1283" max="1283" width="11.42578125" style="1" customWidth="1"/>
    <col min="1284" max="1284" width="15.85546875" style="1" customWidth="1"/>
    <col min="1285" max="1285" width="11.28515625" style="1" customWidth="1"/>
    <col min="1286" max="1286" width="10.85546875" style="1" customWidth="1"/>
    <col min="1287" max="1287" width="11" style="1" customWidth="1"/>
    <col min="1288" max="1288" width="11.140625" style="1" customWidth="1"/>
    <col min="1289" max="1289" width="10.7109375" style="1" customWidth="1"/>
    <col min="1290" max="1536" width="9.140625" style="1"/>
    <col min="1537" max="1537" width="5.85546875" style="1" customWidth="1"/>
    <col min="1538" max="1538" width="6.140625" style="1" customWidth="1"/>
    <col min="1539" max="1539" width="11.42578125" style="1" customWidth="1"/>
    <col min="1540" max="1540" width="15.85546875" style="1" customWidth="1"/>
    <col min="1541" max="1541" width="11.28515625" style="1" customWidth="1"/>
    <col min="1542" max="1542" width="10.85546875" style="1" customWidth="1"/>
    <col min="1543" max="1543" width="11" style="1" customWidth="1"/>
    <col min="1544" max="1544" width="11.140625" style="1" customWidth="1"/>
    <col min="1545" max="1545" width="10.7109375" style="1" customWidth="1"/>
    <col min="1546" max="1792" width="9.140625" style="1"/>
    <col min="1793" max="1793" width="5.85546875" style="1" customWidth="1"/>
    <col min="1794" max="1794" width="6.140625" style="1" customWidth="1"/>
    <col min="1795" max="1795" width="11.42578125" style="1" customWidth="1"/>
    <col min="1796" max="1796" width="15.85546875" style="1" customWidth="1"/>
    <col min="1797" max="1797" width="11.28515625" style="1" customWidth="1"/>
    <col min="1798" max="1798" width="10.85546875" style="1" customWidth="1"/>
    <col min="1799" max="1799" width="11" style="1" customWidth="1"/>
    <col min="1800" max="1800" width="11.140625" style="1" customWidth="1"/>
    <col min="1801" max="1801" width="10.7109375" style="1" customWidth="1"/>
    <col min="1802" max="2048" width="9.140625" style="1"/>
    <col min="2049" max="2049" width="5.85546875" style="1" customWidth="1"/>
    <col min="2050" max="2050" width="6.140625" style="1" customWidth="1"/>
    <col min="2051" max="2051" width="11.42578125" style="1" customWidth="1"/>
    <col min="2052" max="2052" width="15.85546875" style="1" customWidth="1"/>
    <col min="2053" max="2053" width="11.28515625" style="1" customWidth="1"/>
    <col min="2054" max="2054" width="10.85546875" style="1" customWidth="1"/>
    <col min="2055" max="2055" width="11" style="1" customWidth="1"/>
    <col min="2056" max="2056" width="11.140625" style="1" customWidth="1"/>
    <col min="2057" max="2057" width="10.7109375" style="1" customWidth="1"/>
    <col min="2058" max="2304" width="9.140625" style="1"/>
    <col min="2305" max="2305" width="5.85546875" style="1" customWidth="1"/>
    <col min="2306" max="2306" width="6.140625" style="1" customWidth="1"/>
    <col min="2307" max="2307" width="11.42578125" style="1" customWidth="1"/>
    <col min="2308" max="2308" width="15.85546875" style="1" customWidth="1"/>
    <col min="2309" max="2309" width="11.28515625" style="1" customWidth="1"/>
    <col min="2310" max="2310" width="10.85546875" style="1" customWidth="1"/>
    <col min="2311" max="2311" width="11" style="1" customWidth="1"/>
    <col min="2312" max="2312" width="11.140625" style="1" customWidth="1"/>
    <col min="2313" max="2313" width="10.7109375" style="1" customWidth="1"/>
    <col min="2314" max="2560" width="9.140625" style="1"/>
    <col min="2561" max="2561" width="5.85546875" style="1" customWidth="1"/>
    <col min="2562" max="2562" width="6.140625" style="1" customWidth="1"/>
    <col min="2563" max="2563" width="11.42578125" style="1" customWidth="1"/>
    <col min="2564" max="2564" width="15.85546875" style="1" customWidth="1"/>
    <col min="2565" max="2565" width="11.28515625" style="1" customWidth="1"/>
    <col min="2566" max="2566" width="10.85546875" style="1" customWidth="1"/>
    <col min="2567" max="2567" width="11" style="1" customWidth="1"/>
    <col min="2568" max="2568" width="11.140625" style="1" customWidth="1"/>
    <col min="2569" max="2569" width="10.7109375" style="1" customWidth="1"/>
    <col min="2570" max="2816" width="9.140625" style="1"/>
    <col min="2817" max="2817" width="5.85546875" style="1" customWidth="1"/>
    <col min="2818" max="2818" width="6.140625" style="1" customWidth="1"/>
    <col min="2819" max="2819" width="11.42578125" style="1" customWidth="1"/>
    <col min="2820" max="2820" width="15.85546875" style="1" customWidth="1"/>
    <col min="2821" max="2821" width="11.28515625" style="1" customWidth="1"/>
    <col min="2822" max="2822" width="10.85546875" style="1" customWidth="1"/>
    <col min="2823" max="2823" width="11" style="1" customWidth="1"/>
    <col min="2824" max="2824" width="11.140625" style="1" customWidth="1"/>
    <col min="2825" max="2825" width="10.7109375" style="1" customWidth="1"/>
    <col min="2826" max="3072" width="9.140625" style="1"/>
    <col min="3073" max="3073" width="5.85546875" style="1" customWidth="1"/>
    <col min="3074" max="3074" width="6.140625" style="1" customWidth="1"/>
    <col min="3075" max="3075" width="11.42578125" style="1" customWidth="1"/>
    <col min="3076" max="3076" width="15.85546875" style="1" customWidth="1"/>
    <col min="3077" max="3077" width="11.28515625" style="1" customWidth="1"/>
    <col min="3078" max="3078" width="10.85546875" style="1" customWidth="1"/>
    <col min="3079" max="3079" width="11" style="1" customWidth="1"/>
    <col min="3080" max="3080" width="11.140625" style="1" customWidth="1"/>
    <col min="3081" max="3081" width="10.7109375" style="1" customWidth="1"/>
    <col min="3082" max="3328" width="9.140625" style="1"/>
    <col min="3329" max="3329" width="5.85546875" style="1" customWidth="1"/>
    <col min="3330" max="3330" width="6.140625" style="1" customWidth="1"/>
    <col min="3331" max="3331" width="11.42578125" style="1" customWidth="1"/>
    <col min="3332" max="3332" width="15.85546875" style="1" customWidth="1"/>
    <col min="3333" max="3333" width="11.28515625" style="1" customWidth="1"/>
    <col min="3334" max="3334" width="10.85546875" style="1" customWidth="1"/>
    <col min="3335" max="3335" width="11" style="1" customWidth="1"/>
    <col min="3336" max="3336" width="11.140625" style="1" customWidth="1"/>
    <col min="3337" max="3337" width="10.7109375" style="1" customWidth="1"/>
    <col min="3338" max="3584" width="9.140625" style="1"/>
    <col min="3585" max="3585" width="5.85546875" style="1" customWidth="1"/>
    <col min="3586" max="3586" width="6.140625" style="1" customWidth="1"/>
    <col min="3587" max="3587" width="11.42578125" style="1" customWidth="1"/>
    <col min="3588" max="3588" width="15.85546875" style="1" customWidth="1"/>
    <col min="3589" max="3589" width="11.28515625" style="1" customWidth="1"/>
    <col min="3590" max="3590" width="10.85546875" style="1" customWidth="1"/>
    <col min="3591" max="3591" width="11" style="1" customWidth="1"/>
    <col min="3592" max="3592" width="11.140625" style="1" customWidth="1"/>
    <col min="3593" max="3593" width="10.7109375" style="1" customWidth="1"/>
    <col min="3594" max="3840" width="9.140625" style="1"/>
    <col min="3841" max="3841" width="5.85546875" style="1" customWidth="1"/>
    <col min="3842" max="3842" width="6.140625" style="1" customWidth="1"/>
    <col min="3843" max="3843" width="11.42578125" style="1" customWidth="1"/>
    <col min="3844" max="3844" width="15.85546875" style="1" customWidth="1"/>
    <col min="3845" max="3845" width="11.28515625" style="1" customWidth="1"/>
    <col min="3846" max="3846" width="10.85546875" style="1" customWidth="1"/>
    <col min="3847" max="3847" width="11" style="1" customWidth="1"/>
    <col min="3848" max="3848" width="11.140625" style="1" customWidth="1"/>
    <col min="3849" max="3849" width="10.7109375" style="1" customWidth="1"/>
    <col min="3850" max="4096" width="9.140625" style="1"/>
    <col min="4097" max="4097" width="5.85546875" style="1" customWidth="1"/>
    <col min="4098" max="4098" width="6.140625" style="1" customWidth="1"/>
    <col min="4099" max="4099" width="11.42578125" style="1" customWidth="1"/>
    <col min="4100" max="4100" width="15.85546875" style="1" customWidth="1"/>
    <col min="4101" max="4101" width="11.28515625" style="1" customWidth="1"/>
    <col min="4102" max="4102" width="10.85546875" style="1" customWidth="1"/>
    <col min="4103" max="4103" width="11" style="1" customWidth="1"/>
    <col min="4104" max="4104" width="11.140625" style="1" customWidth="1"/>
    <col min="4105" max="4105" width="10.7109375" style="1" customWidth="1"/>
    <col min="4106" max="4352" width="9.140625" style="1"/>
    <col min="4353" max="4353" width="5.85546875" style="1" customWidth="1"/>
    <col min="4354" max="4354" width="6.140625" style="1" customWidth="1"/>
    <col min="4355" max="4355" width="11.42578125" style="1" customWidth="1"/>
    <col min="4356" max="4356" width="15.85546875" style="1" customWidth="1"/>
    <col min="4357" max="4357" width="11.28515625" style="1" customWidth="1"/>
    <col min="4358" max="4358" width="10.85546875" style="1" customWidth="1"/>
    <col min="4359" max="4359" width="11" style="1" customWidth="1"/>
    <col min="4360" max="4360" width="11.140625" style="1" customWidth="1"/>
    <col min="4361" max="4361" width="10.7109375" style="1" customWidth="1"/>
    <col min="4362" max="4608" width="9.140625" style="1"/>
    <col min="4609" max="4609" width="5.85546875" style="1" customWidth="1"/>
    <col min="4610" max="4610" width="6.140625" style="1" customWidth="1"/>
    <col min="4611" max="4611" width="11.42578125" style="1" customWidth="1"/>
    <col min="4612" max="4612" width="15.85546875" style="1" customWidth="1"/>
    <col min="4613" max="4613" width="11.28515625" style="1" customWidth="1"/>
    <col min="4614" max="4614" width="10.85546875" style="1" customWidth="1"/>
    <col min="4615" max="4615" width="11" style="1" customWidth="1"/>
    <col min="4616" max="4616" width="11.140625" style="1" customWidth="1"/>
    <col min="4617" max="4617" width="10.7109375" style="1" customWidth="1"/>
    <col min="4618" max="4864" width="9.140625" style="1"/>
    <col min="4865" max="4865" width="5.85546875" style="1" customWidth="1"/>
    <col min="4866" max="4866" width="6.140625" style="1" customWidth="1"/>
    <col min="4867" max="4867" width="11.42578125" style="1" customWidth="1"/>
    <col min="4868" max="4868" width="15.85546875" style="1" customWidth="1"/>
    <col min="4869" max="4869" width="11.28515625" style="1" customWidth="1"/>
    <col min="4870" max="4870" width="10.85546875" style="1" customWidth="1"/>
    <col min="4871" max="4871" width="11" style="1" customWidth="1"/>
    <col min="4872" max="4872" width="11.140625" style="1" customWidth="1"/>
    <col min="4873" max="4873" width="10.7109375" style="1" customWidth="1"/>
    <col min="4874" max="5120" width="9.140625" style="1"/>
    <col min="5121" max="5121" width="5.85546875" style="1" customWidth="1"/>
    <col min="5122" max="5122" width="6.140625" style="1" customWidth="1"/>
    <col min="5123" max="5123" width="11.42578125" style="1" customWidth="1"/>
    <col min="5124" max="5124" width="15.85546875" style="1" customWidth="1"/>
    <col min="5125" max="5125" width="11.28515625" style="1" customWidth="1"/>
    <col min="5126" max="5126" width="10.85546875" style="1" customWidth="1"/>
    <col min="5127" max="5127" width="11" style="1" customWidth="1"/>
    <col min="5128" max="5128" width="11.140625" style="1" customWidth="1"/>
    <col min="5129" max="5129" width="10.7109375" style="1" customWidth="1"/>
    <col min="5130" max="5376" width="9.140625" style="1"/>
    <col min="5377" max="5377" width="5.85546875" style="1" customWidth="1"/>
    <col min="5378" max="5378" width="6.140625" style="1" customWidth="1"/>
    <col min="5379" max="5379" width="11.42578125" style="1" customWidth="1"/>
    <col min="5380" max="5380" width="15.85546875" style="1" customWidth="1"/>
    <col min="5381" max="5381" width="11.28515625" style="1" customWidth="1"/>
    <col min="5382" max="5382" width="10.85546875" style="1" customWidth="1"/>
    <col min="5383" max="5383" width="11" style="1" customWidth="1"/>
    <col min="5384" max="5384" width="11.140625" style="1" customWidth="1"/>
    <col min="5385" max="5385" width="10.7109375" style="1" customWidth="1"/>
    <col min="5386" max="5632" width="9.140625" style="1"/>
    <col min="5633" max="5633" width="5.85546875" style="1" customWidth="1"/>
    <col min="5634" max="5634" width="6.140625" style="1" customWidth="1"/>
    <col min="5635" max="5635" width="11.42578125" style="1" customWidth="1"/>
    <col min="5636" max="5636" width="15.85546875" style="1" customWidth="1"/>
    <col min="5637" max="5637" width="11.28515625" style="1" customWidth="1"/>
    <col min="5638" max="5638" width="10.85546875" style="1" customWidth="1"/>
    <col min="5639" max="5639" width="11" style="1" customWidth="1"/>
    <col min="5640" max="5640" width="11.140625" style="1" customWidth="1"/>
    <col min="5641" max="5641" width="10.7109375" style="1" customWidth="1"/>
    <col min="5642" max="5888" width="9.140625" style="1"/>
    <col min="5889" max="5889" width="5.85546875" style="1" customWidth="1"/>
    <col min="5890" max="5890" width="6.140625" style="1" customWidth="1"/>
    <col min="5891" max="5891" width="11.42578125" style="1" customWidth="1"/>
    <col min="5892" max="5892" width="15.85546875" style="1" customWidth="1"/>
    <col min="5893" max="5893" width="11.28515625" style="1" customWidth="1"/>
    <col min="5894" max="5894" width="10.85546875" style="1" customWidth="1"/>
    <col min="5895" max="5895" width="11" style="1" customWidth="1"/>
    <col min="5896" max="5896" width="11.140625" style="1" customWidth="1"/>
    <col min="5897" max="5897" width="10.7109375" style="1" customWidth="1"/>
    <col min="5898" max="6144" width="9.140625" style="1"/>
    <col min="6145" max="6145" width="5.85546875" style="1" customWidth="1"/>
    <col min="6146" max="6146" width="6.140625" style="1" customWidth="1"/>
    <col min="6147" max="6147" width="11.42578125" style="1" customWidth="1"/>
    <col min="6148" max="6148" width="15.85546875" style="1" customWidth="1"/>
    <col min="6149" max="6149" width="11.28515625" style="1" customWidth="1"/>
    <col min="6150" max="6150" width="10.85546875" style="1" customWidth="1"/>
    <col min="6151" max="6151" width="11" style="1" customWidth="1"/>
    <col min="6152" max="6152" width="11.140625" style="1" customWidth="1"/>
    <col min="6153" max="6153" width="10.7109375" style="1" customWidth="1"/>
    <col min="6154" max="6400" width="9.140625" style="1"/>
    <col min="6401" max="6401" width="5.85546875" style="1" customWidth="1"/>
    <col min="6402" max="6402" width="6.140625" style="1" customWidth="1"/>
    <col min="6403" max="6403" width="11.42578125" style="1" customWidth="1"/>
    <col min="6404" max="6404" width="15.85546875" style="1" customWidth="1"/>
    <col min="6405" max="6405" width="11.28515625" style="1" customWidth="1"/>
    <col min="6406" max="6406" width="10.85546875" style="1" customWidth="1"/>
    <col min="6407" max="6407" width="11" style="1" customWidth="1"/>
    <col min="6408" max="6408" width="11.140625" style="1" customWidth="1"/>
    <col min="6409" max="6409" width="10.7109375" style="1" customWidth="1"/>
    <col min="6410" max="6656" width="9.140625" style="1"/>
    <col min="6657" max="6657" width="5.85546875" style="1" customWidth="1"/>
    <col min="6658" max="6658" width="6.140625" style="1" customWidth="1"/>
    <col min="6659" max="6659" width="11.42578125" style="1" customWidth="1"/>
    <col min="6660" max="6660" width="15.85546875" style="1" customWidth="1"/>
    <col min="6661" max="6661" width="11.28515625" style="1" customWidth="1"/>
    <col min="6662" max="6662" width="10.85546875" style="1" customWidth="1"/>
    <col min="6663" max="6663" width="11" style="1" customWidth="1"/>
    <col min="6664" max="6664" width="11.140625" style="1" customWidth="1"/>
    <col min="6665" max="6665" width="10.7109375" style="1" customWidth="1"/>
    <col min="6666" max="6912" width="9.140625" style="1"/>
    <col min="6913" max="6913" width="5.85546875" style="1" customWidth="1"/>
    <col min="6914" max="6914" width="6.140625" style="1" customWidth="1"/>
    <col min="6915" max="6915" width="11.42578125" style="1" customWidth="1"/>
    <col min="6916" max="6916" width="15.85546875" style="1" customWidth="1"/>
    <col min="6917" max="6917" width="11.28515625" style="1" customWidth="1"/>
    <col min="6918" max="6918" width="10.85546875" style="1" customWidth="1"/>
    <col min="6919" max="6919" width="11" style="1" customWidth="1"/>
    <col min="6920" max="6920" width="11.140625" style="1" customWidth="1"/>
    <col min="6921" max="6921" width="10.7109375" style="1" customWidth="1"/>
    <col min="6922" max="7168" width="9.140625" style="1"/>
    <col min="7169" max="7169" width="5.85546875" style="1" customWidth="1"/>
    <col min="7170" max="7170" width="6.140625" style="1" customWidth="1"/>
    <col min="7171" max="7171" width="11.42578125" style="1" customWidth="1"/>
    <col min="7172" max="7172" width="15.85546875" style="1" customWidth="1"/>
    <col min="7173" max="7173" width="11.28515625" style="1" customWidth="1"/>
    <col min="7174" max="7174" width="10.85546875" style="1" customWidth="1"/>
    <col min="7175" max="7175" width="11" style="1" customWidth="1"/>
    <col min="7176" max="7176" width="11.140625" style="1" customWidth="1"/>
    <col min="7177" max="7177" width="10.7109375" style="1" customWidth="1"/>
    <col min="7178" max="7424" width="9.140625" style="1"/>
    <col min="7425" max="7425" width="5.85546875" style="1" customWidth="1"/>
    <col min="7426" max="7426" width="6.140625" style="1" customWidth="1"/>
    <col min="7427" max="7427" width="11.42578125" style="1" customWidth="1"/>
    <col min="7428" max="7428" width="15.85546875" style="1" customWidth="1"/>
    <col min="7429" max="7429" width="11.28515625" style="1" customWidth="1"/>
    <col min="7430" max="7430" width="10.85546875" style="1" customWidth="1"/>
    <col min="7431" max="7431" width="11" style="1" customWidth="1"/>
    <col min="7432" max="7432" width="11.140625" style="1" customWidth="1"/>
    <col min="7433" max="7433" width="10.7109375" style="1" customWidth="1"/>
    <col min="7434" max="7680" width="9.140625" style="1"/>
    <col min="7681" max="7681" width="5.85546875" style="1" customWidth="1"/>
    <col min="7682" max="7682" width="6.140625" style="1" customWidth="1"/>
    <col min="7683" max="7683" width="11.42578125" style="1" customWidth="1"/>
    <col min="7684" max="7684" width="15.85546875" style="1" customWidth="1"/>
    <col min="7685" max="7685" width="11.28515625" style="1" customWidth="1"/>
    <col min="7686" max="7686" width="10.85546875" style="1" customWidth="1"/>
    <col min="7687" max="7687" width="11" style="1" customWidth="1"/>
    <col min="7688" max="7688" width="11.140625" style="1" customWidth="1"/>
    <col min="7689" max="7689" width="10.7109375" style="1" customWidth="1"/>
    <col min="7690" max="7936" width="9.140625" style="1"/>
    <col min="7937" max="7937" width="5.85546875" style="1" customWidth="1"/>
    <col min="7938" max="7938" width="6.140625" style="1" customWidth="1"/>
    <col min="7939" max="7939" width="11.42578125" style="1" customWidth="1"/>
    <col min="7940" max="7940" width="15.85546875" style="1" customWidth="1"/>
    <col min="7941" max="7941" width="11.28515625" style="1" customWidth="1"/>
    <col min="7942" max="7942" width="10.85546875" style="1" customWidth="1"/>
    <col min="7943" max="7943" width="11" style="1" customWidth="1"/>
    <col min="7944" max="7944" width="11.140625" style="1" customWidth="1"/>
    <col min="7945" max="7945" width="10.7109375" style="1" customWidth="1"/>
    <col min="7946" max="8192" width="9.140625" style="1"/>
    <col min="8193" max="8193" width="5.85546875" style="1" customWidth="1"/>
    <col min="8194" max="8194" width="6.140625" style="1" customWidth="1"/>
    <col min="8195" max="8195" width="11.42578125" style="1" customWidth="1"/>
    <col min="8196" max="8196" width="15.85546875" style="1" customWidth="1"/>
    <col min="8197" max="8197" width="11.28515625" style="1" customWidth="1"/>
    <col min="8198" max="8198" width="10.85546875" style="1" customWidth="1"/>
    <col min="8199" max="8199" width="11" style="1" customWidth="1"/>
    <col min="8200" max="8200" width="11.140625" style="1" customWidth="1"/>
    <col min="8201" max="8201" width="10.7109375" style="1" customWidth="1"/>
    <col min="8202" max="8448" width="9.140625" style="1"/>
    <col min="8449" max="8449" width="5.85546875" style="1" customWidth="1"/>
    <col min="8450" max="8450" width="6.140625" style="1" customWidth="1"/>
    <col min="8451" max="8451" width="11.42578125" style="1" customWidth="1"/>
    <col min="8452" max="8452" width="15.85546875" style="1" customWidth="1"/>
    <col min="8453" max="8453" width="11.28515625" style="1" customWidth="1"/>
    <col min="8454" max="8454" width="10.85546875" style="1" customWidth="1"/>
    <col min="8455" max="8455" width="11" style="1" customWidth="1"/>
    <col min="8456" max="8456" width="11.140625" style="1" customWidth="1"/>
    <col min="8457" max="8457" width="10.7109375" style="1" customWidth="1"/>
    <col min="8458" max="8704" width="9.140625" style="1"/>
    <col min="8705" max="8705" width="5.85546875" style="1" customWidth="1"/>
    <col min="8706" max="8706" width="6.140625" style="1" customWidth="1"/>
    <col min="8707" max="8707" width="11.42578125" style="1" customWidth="1"/>
    <col min="8708" max="8708" width="15.85546875" style="1" customWidth="1"/>
    <col min="8709" max="8709" width="11.28515625" style="1" customWidth="1"/>
    <col min="8710" max="8710" width="10.85546875" style="1" customWidth="1"/>
    <col min="8711" max="8711" width="11" style="1" customWidth="1"/>
    <col min="8712" max="8712" width="11.140625" style="1" customWidth="1"/>
    <col min="8713" max="8713" width="10.7109375" style="1" customWidth="1"/>
    <col min="8714" max="8960" width="9.140625" style="1"/>
    <col min="8961" max="8961" width="5.85546875" style="1" customWidth="1"/>
    <col min="8962" max="8962" width="6.140625" style="1" customWidth="1"/>
    <col min="8963" max="8963" width="11.42578125" style="1" customWidth="1"/>
    <col min="8964" max="8964" width="15.85546875" style="1" customWidth="1"/>
    <col min="8965" max="8965" width="11.28515625" style="1" customWidth="1"/>
    <col min="8966" max="8966" width="10.85546875" style="1" customWidth="1"/>
    <col min="8967" max="8967" width="11" style="1" customWidth="1"/>
    <col min="8968" max="8968" width="11.140625" style="1" customWidth="1"/>
    <col min="8969" max="8969" width="10.7109375" style="1" customWidth="1"/>
    <col min="8970" max="9216" width="9.140625" style="1"/>
    <col min="9217" max="9217" width="5.85546875" style="1" customWidth="1"/>
    <col min="9218" max="9218" width="6.140625" style="1" customWidth="1"/>
    <col min="9219" max="9219" width="11.42578125" style="1" customWidth="1"/>
    <col min="9220" max="9220" width="15.85546875" style="1" customWidth="1"/>
    <col min="9221" max="9221" width="11.28515625" style="1" customWidth="1"/>
    <col min="9222" max="9222" width="10.85546875" style="1" customWidth="1"/>
    <col min="9223" max="9223" width="11" style="1" customWidth="1"/>
    <col min="9224" max="9224" width="11.140625" style="1" customWidth="1"/>
    <col min="9225" max="9225" width="10.7109375" style="1" customWidth="1"/>
    <col min="9226" max="9472" width="9.140625" style="1"/>
    <col min="9473" max="9473" width="5.85546875" style="1" customWidth="1"/>
    <col min="9474" max="9474" width="6.140625" style="1" customWidth="1"/>
    <col min="9475" max="9475" width="11.42578125" style="1" customWidth="1"/>
    <col min="9476" max="9476" width="15.85546875" style="1" customWidth="1"/>
    <col min="9477" max="9477" width="11.28515625" style="1" customWidth="1"/>
    <col min="9478" max="9478" width="10.85546875" style="1" customWidth="1"/>
    <col min="9479" max="9479" width="11" style="1" customWidth="1"/>
    <col min="9480" max="9480" width="11.140625" style="1" customWidth="1"/>
    <col min="9481" max="9481" width="10.7109375" style="1" customWidth="1"/>
    <col min="9482" max="9728" width="9.140625" style="1"/>
    <col min="9729" max="9729" width="5.85546875" style="1" customWidth="1"/>
    <col min="9730" max="9730" width="6.140625" style="1" customWidth="1"/>
    <col min="9731" max="9731" width="11.42578125" style="1" customWidth="1"/>
    <col min="9732" max="9732" width="15.85546875" style="1" customWidth="1"/>
    <col min="9733" max="9733" width="11.28515625" style="1" customWidth="1"/>
    <col min="9734" max="9734" width="10.85546875" style="1" customWidth="1"/>
    <col min="9735" max="9735" width="11" style="1" customWidth="1"/>
    <col min="9736" max="9736" width="11.140625" style="1" customWidth="1"/>
    <col min="9737" max="9737" width="10.7109375" style="1" customWidth="1"/>
    <col min="9738" max="9984" width="9.140625" style="1"/>
    <col min="9985" max="9985" width="5.85546875" style="1" customWidth="1"/>
    <col min="9986" max="9986" width="6.140625" style="1" customWidth="1"/>
    <col min="9987" max="9987" width="11.42578125" style="1" customWidth="1"/>
    <col min="9988" max="9988" width="15.85546875" style="1" customWidth="1"/>
    <col min="9989" max="9989" width="11.28515625" style="1" customWidth="1"/>
    <col min="9990" max="9990" width="10.85546875" style="1" customWidth="1"/>
    <col min="9991" max="9991" width="11" style="1" customWidth="1"/>
    <col min="9992" max="9992" width="11.140625" style="1" customWidth="1"/>
    <col min="9993" max="9993" width="10.7109375" style="1" customWidth="1"/>
    <col min="9994" max="10240" width="9.140625" style="1"/>
    <col min="10241" max="10241" width="5.85546875" style="1" customWidth="1"/>
    <col min="10242" max="10242" width="6.140625" style="1" customWidth="1"/>
    <col min="10243" max="10243" width="11.42578125" style="1" customWidth="1"/>
    <col min="10244" max="10244" width="15.85546875" style="1" customWidth="1"/>
    <col min="10245" max="10245" width="11.28515625" style="1" customWidth="1"/>
    <col min="10246" max="10246" width="10.85546875" style="1" customWidth="1"/>
    <col min="10247" max="10247" width="11" style="1" customWidth="1"/>
    <col min="10248" max="10248" width="11.140625" style="1" customWidth="1"/>
    <col min="10249" max="10249" width="10.7109375" style="1" customWidth="1"/>
    <col min="10250" max="10496" width="9.140625" style="1"/>
    <col min="10497" max="10497" width="5.85546875" style="1" customWidth="1"/>
    <col min="10498" max="10498" width="6.140625" style="1" customWidth="1"/>
    <col min="10499" max="10499" width="11.42578125" style="1" customWidth="1"/>
    <col min="10500" max="10500" width="15.85546875" style="1" customWidth="1"/>
    <col min="10501" max="10501" width="11.28515625" style="1" customWidth="1"/>
    <col min="10502" max="10502" width="10.85546875" style="1" customWidth="1"/>
    <col min="10503" max="10503" width="11" style="1" customWidth="1"/>
    <col min="10504" max="10504" width="11.140625" style="1" customWidth="1"/>
    <col min="10505" max="10505" width="10.7109375" style="1" customWidth="1"/>
    <col min="10506" max="10752" width="9.140625" style="1"/>
    <col min="10753" max="10753" width="5.85546875" style="1" customWidth="1"/>
    <col min="10754" max="10754" width="6.140625" style="1" customWidth="1"/>
    <col min="10755" max="10755" width="11.42578125" style="1" customWidth="1"/>
    <col min="10756" max="10756" width="15.85546875" style="1" customWidth="1"/>
    <col min="10757" max="10757" width="11.28515625" style="1" customWidth="1"/>
    <col min="10758" max="10758" width="10.85546875" style="1" customWidth="1"/>
    <col min="10759" max="10759" width="11" style="1" customWidth="1"/>
    <col min="10760" max="10760" width="11.140625" style="1" customWidth="1"/>
    <col min="10761" max="10761" width="10.7109375" style="1" customWidth="1"/>
    <col min="10762" max="11008" width="9.140625" style="1"/>
    <col min="11009" max="11009" width="5.85546875" style="1" customWidth="1"/>
    <col min="11010" max="11010" width="6.140625" style="1" customWidth="1"/>
    <col min="11011" max="11011" width="11.42578125" style="1" customWidth="1"/>
    <col min="11012" max="11012" width="15.85546875" style="1" customWidth="1"/>
    <col min="11013" max="11013" width="11.28515625" style="1" customWidth="1"/>
    <col min="11014" max="11014" width="10.85546875" style="1" customWidth="1"/>
    <col min="11015" max="11015" width="11" style="1" customWidth="1"/>
    <col min="11016" max="11016" width="11.140625" style="1" customWidth="1"/>
    <col min="11017" max="11017" width="10.7109375" style="1" customWidth="1"/>
    <col min="11018" max="11264" width="9.140625" style="1"/>
    <col min="11265" max="11265" width="5.85546875" style="1" customWidth="1"/>
    <col min="11266" max="11266" width="6.140625" style="1" customWidth="1"/>
    <col min="11267" max="11267" width="11.42578125" style="1" customWidth="1"/>
    <col min="11268" max="11268" width="15.85546875" style="1" customWidth="1"/>
    <col min="11269" max="11269" width="11.28515625" style="1" customWidth="1"/>
    <col min="11270" max="11270" width="10.85546875" style="1" customWidth="1"/>
    <col min="11271" max="11271" width="11" style="1" customWidth="1"/>
    <col min="11272" max="11272" width="11.140625" style="1" customWidth="1"/>
    <col min="11273" max="11273" width="10.7109375" style="1" customWidth="1"/>
    <col min="11274" max="11520" width="9.140625" style="1"/>
    <col min="11521" max="11521" width="5.85546875" style="1" customWidth="1"/>
    <col min="11522" max="11522" width="6.140625" style="1" customWidth="1"/>
    <col min="11523" max="11523" width="11.42578125" style="1" customWidth="1"/>
    <col min="11524" max="11524" width="15.85546875" style="1" customWidth="1"/>
    <col min="11525" max="11525" width="11.28515625" style="1" customWidth="1"/>
    <col min="11526" max="11526" width="10.85546875" style="1" customWidth="1"/>
    <col min="11527" max="11527" width="11" style="1" customWidth="1"/>
    <col min="11528" max="11528" width="11.140625" style="1" customWidth="1"/>
    <col min="11529" max="11529" width="10.7109375" style="1" customWidth="1"/>
    <col min="11530" max="11776" width="9.140625" style="1"/>
    <col min="11777" max="11777" width="5.85546875" style="1" customWidth="1"/>
    <col min="11778" max="11778" width="6.140625" style="1" customWidth="1"/>
    <col min="11779" max="11779" width="11.42578125" style="1" customWidth="1"/>
    <col min="11780" max="11780" width="15.85546875" style="1" customWidth="1"/>
    <col min="11781" max="11781" width="11.28515625" style="1" customWidth="1"/>
    <col min="11782" max="11782" width="10.85546875" style="1" customWidth="1"/>
    <col min="11783" max="11783" width="11" style="1" customWidth="1"/>
    <col min="11784" max="11784" width="11.140625" style="1" customWidth="1"/>
    <col min="11785" max="11785" width="10.7109375" style="1" customWidth="1"/>
    <col min="11786" max="12032" width="9.140625" style="1"/>
    <col min="12033" max="12033" width="5.85546875" style="1" customWidth="1"/>
    <col min="12034" max="12034" width="6.140625" style="1" customWidth="1"/>
    <col min="12035" max="12035" width="11.42578125" style="1" customWidth="1"/>
    <col min="12036" max="12036" width="15.85546875" style="1" customWidth="1"/>
    <col min="12037" max="12037" width="11.28515625" style="1" customWidth="1"/>
    <col min="12038" max="12038" width="10.85546875" style="1" customWidth="1"/>
    <col min="12039" max="12039" width="11" style="1" customWidth="1"/>
    <col min="12040" max="12040" width="11.140625" style="1" customWidth="1"/>
    <col min="12041" max="12041" width="10.7109375" style="1" customWidth="1"/>
    <col min="12042" max="12288" width="9.140625" style="1"/>
    <col min="12289" max="12289" width="5.85546875" style="1" customWidth="1"/>
    <col min="12290" max="12290" width="6.140625" style="1" customWidth="1"/>
    <col min="12291" max="12291" width="11.42578125" style="1" customWidth="1"/>
    <col min="12292" max="12292" width="15.85546875" style="1" customWidth="1"/>
    <col min="12293" max="12293" width="11.28515625" style="1" customWidth="1"/>
    <col min="12294" max="12294" width="10.85546875" style="1" customWidth="1"/>
    <col min="12295" max="12295" width="11" style="1" customWidth="1"/>
    <col min="12296" max="12296" width="11.140625" style="1" customWidth="1"/>
    <col min="12297" max="12297" width="10.7109375" style="1" customWidth="1"/>
    <col min="12298" max="12544" width="9.140625" style="1"/>
    <col min="12545" max="12545" width="5.85546875" style="1" customWidth="1"/>
    <col min="12546" max="12546" width="6.140625" style="1" customWidth="1"/>
    <col min="12547" max="12547" width="11.42578125" style="1" customWidth="1"/>
    <col min="12548" max="12548" width="15.85546875" style="1" customWidth="1"/>
    <col min="12549" max="12549" width="11.28515625" style="1" customWidth="1"/>
    <col min="12550" max="12550" width="10.85546875" style="1" customWidth="1"/>
    <col min="12551" max="12551" width="11" style="1" customWidth="1"/>
    <col min="12552" max="12552" width="11.140625" style="1" customWidth="1"/>
    <col min="12553" max="12553" width="10.7109375" style="1" customWidth="1"/>
    <col min="12554" max="12800" width="9.140625" style="1"/>
    <col min="12801" max="12801" width="5.85546875" style="1" customWidth="1"/>
    <col min="12802" max="12802" width="6.140625" style="1" customWidth="1"/>
    <col min="12803" max="12803" width="11.42578125" style="1" customWidth="1"/>
    <col min="12804" max="12804" width="15.85546875" style="1" customWidth="1"/>
    <col min="12805" max="12805" width="11.28515625" style="1" customWidth="1"/>
    <col min="12806" max="12806" width="10.85546875" style="1" customWidth="1"/>
    <col min="12807" max="12807" width="11" style="1" customWidth="1"/>
    <col min="12808" max="12808" width="11.140625" style="1" customWidth="1"/>
    <col min="12809" max="12809" width="10.7109375" style="1" customWidth="1"/>
    <col min="12810" max="13056" width="9.140625" style="1"/>
    <col min="13057" max="13057" width="5.85546875" style="1" customWidth="1"/>
    <col min="13058" max="13058" width="6.140625" style="1" customWidth="1"/>
    <col min="13059" max="13059" width="11.42578125" style="1" customWidth="1"/>
    <col min="13060" max="13060" width="15.85546875" style="1" customWidth="1"/>
    <col min="13061" max="13061" width="11.28515625" style="1" customWidth="1"/>
    <col min="13062" max="13062" width="10.85546875" style="1" customWidth="1"/>
    <col min="13063" max="13063" width="11" style="1" customWidth="1"/>
    <col min="13064" max="13064" width="11.140625" style="1" customWidth="1"/>
    <col min="13065" max="13065" width="10.7109375" style="1" customWidth="1"/>
    <col min="13066" max="13312" width="9.140625" style="1"/>
    <col min="13313" max="13313" width="5.85546875" style="1" customWidth="1"/>
    <col min="13314" max="13314" width="6.140625" style="1" customWidth="1"/>
    <col min="13315" max="13315" width="11.42578125" style="1" customWidth="1"/>
    <col min="13316" max="13316" width="15.85546875" style="1" customWidth="1"/>
    <col min="13317" max="13317" width="11.28515625" style="1" customWidth="1"/>
    <col min="13318" max="13318" width="10.85546875" style="1" customWidth="1"/>
    <col min="13319" max="13319" width="11" style="1" customWidth="1"/>
    <col min="13320" max="13320" width="11.140625" style="1" customWidth="1"/>
    <col min="13321" max="13321" width="10.7109375" style="1" customWidth="1"/>
    <col min="13322" max="13568" width="9.140625" style="1"/>
    <col min="13569" max="13569" width="5.85546875" style="1" customWidth="1"/>
    <col min="13570" max="13570" width="6.140625" style="1" customWidth="1"/>
    <col min="13571" max="13571" width="11.42578125" style="1" customWidth="1"/>
    <col min="13572" max="13572" width="15.85546875" style="1" customWidth="1"/>
    <col min="13573" max="13573" width="11.28515625" style="1" customWidth="1"/>
    <col min="13574" max="13574" width="10.85546875" style="1" customWidth="1"/>
    <col min="13575" max="13575" width="11" style="1" customWidth="1"/>
    <col min="13576" max="13576" width="11.140625" style="1" customWidth="1"/>
    <col min="13577" max="13577" width="10.7109375" style="1" customWidth="1"/>
    <col min="13578" max="13824" width="9.140625" style="1"/>
    <col min="13825" max="13825" width="5.85546875" style="1" customWidth="1"/>
    <col min="13826" max="13826" width="6.140625" style="1" customWidth="1"/>
    <col min="13827" max="13827" width="11.42578125" style="1" customWidth="1"/>
    <col min="13828" max="13828" width="15.85546875" style="1" customWidth="1"/>
    <col min="13829" max="13829" width="11.28515625" style="1" customWidth="1"/>
    <col min="13830" max="13830" width="10.85546875" style="1" customWidth="1"/>
    <col min="13831" max="13831" width="11" style="1" customWidth="1"/>
    <col min="13832" max="13832" width="11.140625" style="1" customWidth="1"/>
    <col min="13833" max="13833" width="10.7109375" style="1" customWidth="1"/>
    <col min="13834" max="14080" width="9.140625" style="1"/>
    <col min="14081" max="14081" width="5.85546875" style="1" customWidth="1"/>
    <col min="14082" max="14082" width="6.140625" style="1" customWidth="1"/>
    <col min="14083" max="14083" width="11.42578125" style="1" customWidth="1"/>
    <col min="14084" max="14084" width="15.85546875" style="1" customWidth="1"/>
    <col min="14085" max="14085" width="11.28515625" style="1" customWidth="1"/>
    <col min="14086" max="14086" width="10.85546875" style="1" customWidth="1"/>
    <col min="14087" max="14087" width="11" style="1" customWidth="1"/>
    <col min="14088" max="14088" width="11.140625" style="1" customWidth="1"/>
    <col min="14089" max="14089" width="10.7109375" style="1" customWidth="1"/>
    <col min="14090" max="14336" width="9.140625" style="1"/>
    <col min="14337" max="14337" width="5.85546875" style="1" customWidth="1"/>
    <col min="14338" max="14338" width="6.140625" style="1" customWidth="1"/>
    <col min="14339" max="14339" width="11.42578125" style="1" customWidth="1"/>
    <col min="14340" max="14340" width="15.85546875" style="1" customWidth="1"/>
    <col min="14341" max="14341" width="11.28515625" style="1" customWidth="1"/>
    <col min="14342" max="14342" width="10.85546875" style="1" customWidth="1"/>
    <col min="14343" max="14343" width="11" style="1" customWidth="1"/>
    <col min="14344" max="14344" width="11.140625" style="1" customWidth="1"/>
    <col min="14345" max="14345" width="10.7109375" style="1" customWidth="1"/>
    <col min="14346" max="14592" width="9.140625" style="1"/>
    <col min="14593" max="14593" width="5.85546875" style="1" customWidth="1"/>
    <col min="14594" max="14594" width="6.140625" style="1" customWidth="1"/>
    <col min="14595" max="14595" width="11.42578125" style="1" customWidth="1"/>
    <col min="14596" max="14596" width="15.85546875" style="1" customWidth="1"/>
    <col min="14597" max="14597" width="11.28515625" style="1" customWidth="1"/>
    <col min="14598" max="14598" width="10.85546875" style="1" customWidth="1"/>
    <col min="14599" max="14599" width="11" style="1" customWidth="1"/>
    <col min="14600" max="14600" width="11.140625" style="1" customWidth="1"/>
    <col min="14601" max="14601" width="10.7109375" style="1" customWidth="1"/>
    <col min="14602" max="14848" width="9.140625" style="1"/>
    <col min="14849" max="14849" width="5.85546875" style="1" customWidth="1"/>
    <col min="14850" max="14850" width="6.140625" style="1" customWidth="1"/>
    <col min="14851" max="14851" width="11.42578125" style="1" customWidth="1"/>
    <col min="14852" max="14852" width="15.85546875" style="1" customWidth="1"/>
    <col min="14853" max="14853" width="11.28515625" style="1" customWidth="1"/>
    <col min="14854" max="14854" width="10.85546875" style="1" customWidth="1"/>
    <col min="14855" max="14855" width="11" style="1" customWidth="1"/>
    <col min="14856" max="14856" width="11.140625" style="1" customWidth="1"/>
    <col min="14857" max="14857" width="10.7109375" style="1" customWidth="1"/>
    <col min="14858" max="15104" width="9.140625" style="1"/>
    <col min="15105" max="15105" width="5.85546875" style="1" customWidth="1"/>
    <col min="15106" max="15106" width="6.140625" style="1" customWidth="1"/>
    <col min="15107" max="15107" width="11.42578125" style="1" customWidth="1"/>
    <col min="15108" max="15108" width="15.85546875" style="1" customWidth="1"/>
    <col min="15109" max="15109" width="11.28515625" style="1" customWidth="1"/>
    <col min="15110" max="15110" width="10.85546875" style="1" customWidth="1"/>
    <col min="15111" max="15111" width="11" style="1" customWidth="1"/>
    <col min="15112" max="15112" width="11.140625" style="1" customWidth="1"/>
    <col min="15113" max="15113" width="10.7109375" style="1" customWidth="1"/>
    <col min="15114" max="15360" width="9.140625" style="1"/>
    <col min="15361" max="15361" width="5.85546875" style="1" customWidth="1"/>
    <col min="15362" max="15362" width="6.140625" style="1" customWidth="1"/>
    <col min="15363" max="15363" width="11.42578125" style="1" customWidth="1"/>
    <col min="15364" max="15364" width="15.85546875" style="1" customWidth="1"/>
    <col min="15365" max="15365" width="11.28515625" style="1" customWidth="1"/>
    <col min="15366" max="15366" width="10.85546875" style="1" customWidth="1"/>
    <col min="15367" max="15367" width="11" style="1" customWidth="1"/>
    <col min="15368" max="15368" width="11.140625" style="1" customWidth="1"/>
    <col min="15369" max="15369" width="10.7109375" style="1" customWidth="1"/>
    <col min="15370" max="15616" width="9.140625" style="1"/>
    <col min="15617" max="15617" width="5.85546875" style="1" customWidth="1"/>
    <col min="15618" max="15618" width="6.140625" style="1" customWidth="1"/>
    <col min="15619" max="15619" width="11.42578125" style="1" customWidth="1"/>
    <col min="15620" max="15620" width="15.85546875" style="1" customWidth="1"/>
    <col min="15621" max="15621" width="11.28515625" style="1" customWidth="1"/>
    <col min="15622" max="15622" width="10.85546875" style="1" customWidth="1"/>
    <col min="15623" max="15623" width="11" style="1" customWidth="1"/>
    <col min="15624" max="15624" width="11.140625" style="1" customWidth="1"/>
    <col min="15625" max="15625" width="10.7109375" style="1" customWidth="1"/>
    <col min="15626" max="15872" width="9.140625" style="1"/>
    <col min="15873" max="15873" width="5.85546875" style="1" customWidth="1"/>
    <col min="15874" max="15874" width="6.140625" style="1" customWidth="1"/>
    <col min="15875" max="15875" width="11.42578125" style="1" customWidth="1"/>
    <col min="15876" max="15876" width="15.85546875" style="1" customWidth="1"/>
    <col min="15877" max="15877" width="11.28515625" style="1" customWidth="1"/>
    <col min="15878" max="15878" width="10.85546875" style="1" customWidth="1"/>
    <col min="15879" max="15879" width="11" style="1" customWidth="1"/>
    <col min="15880" max="15880" width="11.140625" style="1" customWidth="1"/>
    <col min="15881" max="15881" width="10.7109375" style="1" customWidth="1"/>
    <col min="15882" max="16128" width="9.140625" style="1"/>
    <col min="16129" max="16129" width="5.85546875" style="1" customWidth="1"/>
    <col min="16130" max="16130" width="6.140625" style="1" customWidth="1"/>
    <col min="16131" max="16131" width="11.42578125" style="1" customWidth="1"/>
    <col min="16132" max="16132" width="15.85546875" style="1" customWidth="1"/>
    <col min="16133" max="16133" width="11.28515625" style="1" customWidth="1"/>
    <col min="16134" max="16134" width="10.85546875" style="1" customWidth="1"/>
    <col min="16135" max="16135" width="11" style="1" customWidth="1"/>
    <col min="16136" max="16136" width="11.140625" style="1" customWidth="1"/>
    <col min="16137" max="16137" width="10.7109375" style="1" customWidth="1"/>
    <col min="16138" max="16384" width="9.140625" style="1"/>
  </cols>
  <sheetData>
    <row r="1" spans="1:9" ht="13.5" thickTop="1" x14ac:dyDescent="0.2">
      <c r="A1" s="316" t="s">
        <v>2</v>
      </c>
      <c r="B1" s="317"/>
      <c r="C1" s="186" t="s">
        <v>105</v>
      </c>
      <c r="D1" s="187"/>
      <c r="E1" s="188"/>
      <c r="F1" s="187"/>
      <c r="G1" s="189" t="s">
        <v>75</v>
      </c>
      <c r="H1" s="190" t="s">
        <v>106</v>
      </c>
      <c r="I1" s="191"/>
    </row>
    <row r="2" spans="1:9" ht="13.5" thickBot="1" x14ac:dyDescent="0.25">
      <c r="A2" s="318" t="s">
        <v>76</v>
      </c>
      <c r="B2" s="319"/>
      <c r="C2" s="192" t="s">
        <v>108</v>
      </c>
      <c r="D2" s="193"/>
      <c r="E2" s="194"/>
      <c r="F2" s="193"/>
      <c r="G2" s="320" t="s">
        <v>107</v>
      </c>
      <c r="H2" s="321"/>
      <c r="I2" s="322"/>
    </row>
    <row r="3" spans="1:9" ht="13.5" thickTop="1" x14ac:dyDescent="0.2">
      <c r="F3" s="127"/>
    </row>
    <row r="4" spans="1:9" ht="19.5" customHeight="1" x14ac:dyDescent="0.25">
      <c r="A4" s="195" t="s">
        <v>77</v>
      </c>
      <c r="B4" s="196"/>
      <c r="C4" s="196"/>
      <c r="D4" s="196"/>
      <c r="E4" s="197"/>
      <c r="F4" s="196"/>
      <c r="G4" s="196"/>
      <c r="H4" s="196"/>
      <c r="I4" s="196"/>
    </row>
    <row r="5" spans="1:9" ht="13.5" thickBot="1" x14ac:dyDescent="0.25"/>
    <row r="6" spans="1:9" s="127" customFormat="1" ht="13.5" thickBot="1" x14ac:dyDescent="0.25">
      <c r="A6" s="198"/>
      <c r="B6" s="199" t="s">
        <v>78</v>
      </c>
      <c r="C6" s="199"/>
      <c r="D6" s="200"/>
      <c r="E6" s="201" t="s">
        <v>25</v>
      </c>
      <c r="F6" s="202" t="s">
        <v>26</v>
      </c>
      <c r="G6" s="202" t="s">
        <v>27</v>
      </c>
      <c r="H6" s="202" t="s">
        <v>28</v>
      </c>
      <c r="I6" s="203" t="s">
        <v>29</v>
      </c>
    </row>
    <row r="7" spans="1:9" s="127" customFormat="1" x14ac:dyDescent="0.2">
      <c r="A7" s="293" t="str">
        <f>'01 01 Pol'!B7</f>
        <v>1</v>
      </c>
      <c r="B7" s="62" t="str">
        <f>'01 01 Pol'!C7</f>
        <v>Zemní práce</v>
      </c>
      <c r="D7" s="204"/>
      <c r="E7" s="294">
        <f>'01 01 Pol'!BA17</f>
        <v>0</v>
      </c>
      <c r="F7" s="295">
        <f>'01 01 Pol'!BB17</f>
        <v>0</v>
      </c>
      <c r="G7" s="295">
        <f>'01 01 Pol'!BC17</f>
        <v>0</v>
      </c>
      <c r="H7" s="295">
        <f>'01 01 Pol'!BD17</f>
        <v>0</v>
      </c>
      <c r="I7" s="296">
        <f>'01 01 Pol'!BE17</f>
        <v>0</v>
      </c>
    </row>
    <row r="8" spans="1:9" s="127" customFormat="1" x14ac:dyDescent="0.2">
      <c r="A8" s="293" t="str">
        <f>'01 01 Pol'!B18</f>
        <v>3</v>
      </c>
      <c r="B8" s="62" t="str">
        <f>'01 01 Pol'!C18</f>
        <v>Svislé a kompletní konstrukce</v>
      </c>
      <c r="D8" s="204"/>
      <c r="E8" s="294">
        <f>'01 01 Pol'!BA41</f>
        <v>0</v>
      </c>
      <c r="F8" s="295">
        <f>'01 01 Pol'!BB41</f>
        <v>0</v>
      </c>
      <c r="G8" s="295">
        <f>'01 01 Pol'!BC41</f>
        <v>0</v>
      </c>
      <c r="H8" s="295">
        <f>'01 01 Pol'!BD41</f>
        <v>0</v>
      </c>
      <c r="I8" s="296">
        <f>'01 01 Pol'!BE41</f>
        <v>0</v>
      </c>
    </row>
    <row r="9" spans="1:9" s="127" customFormat="1" x14ac:dyDescent="0.2">
      <c r="A9" s="293" t="str">
        <f>'01 01 Pol'!B42</f>
        <v>4</v>
      </c>
      <c r="B9" s="62" t="str">
        <f>'01 01 Pol'!C42</f>
        <v>Vodorovné konstrukce</v>
      </c>
      <c r="D9" s="204"/>
      <c r="E9" s="294">
        <f>'01 01 Pol'!BA45</f>
        <v>0</v>
      </c>
      <c r="F9" s="295">
        <f>'01 01 Pol'!BB45</f>
        <v>0</v>
      </c>
      <c r="G9" s="295">
        <f>'01 01 Pol'!BC45</f>
        <v>0</v>
      </c>
      <c r="H9" s="295">
        <f>'01 01 Pol'!BD45</f>
        <v>0</v>
      </c>
      <c r="I9" s="296">
        <f>'01 01 Pol'!BE45</f>
        <v>0</v>
      </c>
    </row>
    <row r="10" spans="1:9" s="127" customFormat="1" x14ac:dyDescent="0.2">
      <c r="A10" s="293" t="str">
        <f>'01 01 Pol'!B46</f>
        <v>61</v>
      </c>
      <c r="B10" s="62" t="str">
        <f>'01 01 Pol'!C46</f>
        <v>Upravy povrchů vnitřní</v>
      </c>
      <c r="D10" s="204"/>
      <c r="E10" s="294">
        <f>'01 01 Pol'!BA72</f>
        <v>0</v>
      </c>
      <c r="F10" s="295">
        <f>'01 01 Pol'!BB72</f>
        <v>0</v>
      </c>
      <c r="G10" s="295">
        <f>'01 01 Pol'!BC72</f>
        <v>0</v>
      </c>
      <c r="H10" s="295">
        <f>'01 01 Pol'!BD72</f>
        <v>0</v>
      </c>
      <c r="I10" s="296">
        <f>'01 01 Pol'!BE72</f>
        <v>0</v>
      </c>
    </row>
    <row r="11" spans="1:9" s="127" customFormat="1" x14ac:dyDescent="0.2">
      <c r="A11" s="293" t="str">
        <f>'01 01 Pol'!B73</f>
        <v>62</v>
      </c>
      <c r="B11" s="62" t="str">
        <f>'01 01 Pol'!C73</f>
        <v>Úpravy povrchů vnější</v>
      </c>
      <c r="D11" s="204"/>
      <c r="E11" s="294">
        <f>'01 01 Pol'!BA78</f>
        <v>0</v>
      </c>
      <c r="F11" s="295">
        <f>'01 01 Pol'!BB78</f>
        <v>0</v>
      </c>
      <c r="G11" s="295">
        <f>'01 01 Pol'!BC78</f>
        <v>0</v>
      </c>
      <c r="H11" s="295">
        <f>'01 01 Pol'!BD78</f>
        <v>0</v>
      </c>
      <c r="I11" s="296">
        <f>'01 01 Pol'!BE78</f>
        <v>0</v>
      </c>
    </row>
    <row r="12" spans="1:9" s="127" customFormat="1" x14ac:dyDescent="0.2">
      <c r="A12" s="293" t="str">
        <f>'01 01 Pol'!B79</f>
        <v>63</v>
      </c>
      <c r="B12" s="62" t="str">
        <f>'01 01 Pol'!C79</f>
        <v>Podlahy a podlahové konstrukce</v>
      </c>
      <c r="D12" s="204"/>
      <c r="E12" s="294">
        <f>'01 01 Pol'!BA82</f>
        <v>0</v>
      </c>
      <c r="F12" s="295">
        <f>'01 01 Pol'!BB82</f>
        <v>0</v>
      </c>
      <c r="G12" s="295">
        <f>'01 01 Pol'!BC82</f>
        <v>0</v>
      </c>
      <c r="H12" s="295">
        <f>'01 01 Pol'!BD82</f>
        <v>0</v>
      </c>
      <c r="I12" s="296">
        <f>'01 01 Pol'!BE82</f>
        <v>0</v>
      </c>
    </row>
    <row r="13" spans="1:9" s="127" customFormat="1" x14ac:dyDescent="0.2">
      <c r="A13" s="293" t="str">
        <f>'01 01 Pol'!B83</f>
        <v>64</v>
      </c>
      <c r="B13" s="62" t="str">
        <f>'01 01 Pol'!C83</f>
        <v>Výplně otvorů</v>
      </c>
      <c r="D13" s="204"/>
      <c r="E13" s="294">
        <f>'01 01 Pol'!BA87</f>
        <v>0</v>
      </c>
      <c r="F13" s="295">
        <f>'01 01 Pol'!BB87</f>
        <v>0</v>
      </c>
      <c r="G13" s="295">
        <f>'01 01 Pol'!BC87</f>
        <v>0</v>
      </c>
      <c r="H13" s="295">
        <f>'01 01 Pol'!BD87</f>
        <v>0</v>
      </c>
      <c r="I13" s="296">
        <f>'01 01 Pol'!BE87</f>
        <v>0</v>
      </c>
    </row>
    <row r="14" spans="1:9" s="127" customFormat="1" x14ac:dyDescent="0.2">
      <c r="A14" s="293" t="str">
        <f>'01 01 Pol'!B88</f>
        <v>94</v>
      </c>
      <c r="B14" s="62" t="str">
        <f>'01 01 Pol'!C88</f>
        <v>Lešení a stavební výtahy</v>
      </c>
      <c r="D14" s="204"/>
      <c r="E14" s="294">
        <f>'01 01 Pol'!BA91</f>
        <v>0</v>
      </c>
      <c r="F14" s="295">
        <f>'01 01 Pol'!BB91</f>
        <v>0</v>
      </c>
      <c r="G14" s="295">
        <f>'01 01 Pol'!BC91</f>
        <v>0</v>
      </c>
      <c r="H14" s="295">
        <f>'01 01 Pol'!BD91</f>
        <v>0</v>
      </c>
      <c r="I14" s="296">
        <f>'01 01 Pol'!BE91</f>
        <v>0</v>
      </c>
    </row>
    <row r="15" spans="1:9" s="127" customFormat="1" x14ac:dyDescent="0.2">
      <c r="A15" s="293" t="str">
        <f>'01 01 Pol'!B92</f>
        <v>95</v>
      </c>
      <c r="B15" s="62" t="str">
        <f>'01 01 Pol'!C92</f>
        <v>Dokončovací konstrukce na pozemních stavbách</v>
      </c>
      <c r="D15" s="204"/>
      <c r="E15" s="294">
        <f>'01 01 Pol'!BA109</f>
        <v>0</v>
      </c>
      <c r="F15" s="295">
        <f>'01 01 Pol'!BB109</f>
        <v>0</v>
      </c>
      <c r="G15" s="295">
        <f>'01 01 Pol'!BC109</f>
        <v>0</v>
      </c>
      <c r="H15" s="295">
        <f>'01 01 Pol'!BD109</f>
        <v>0</v>
      </c>
      <c r="I15" s="296">
        <f>'01 01 Pol'!BE109</f>
        <v>0</v>
      </c>
    </row>
    <row r="16" spans="1:9" s="127" customFormat="1" x14ac:dyDescent="0.2">
      <c r="A16" s="293" t="str">
        <f>'01 01 Pol'!B110</f>
        <v>96</v>
      </c>
      <c r="B16" s="62" t="str">
        <f>'01 01 Pol'!C110</f>
        <v>Bourání konstrukcí</v>
      </c>
      <c r="D16" s="204"/>
      <c r="E16" s="294">
        <f>'01 01 Pol'!BA155</f>
        <v>0</v>
      </c>
      <c r="F16" s="295">
        <f>'01 01 Pol'!BB155</f>
        <v>0</v>
      </c>
      <c r="G16" s="295">
        <f>'01 01 Pol'!BC155</f>
        <v>0</v>
      </c>
      <c r="H16" s="295">
        <f>'01 01 Pol'!BD155</f>
        <v>0</v>
      </c>
      <c r="I16" s="296">
        <f>'01 01 Pol'!BE155</f>
        <v>0</v>
      </c>
    </row>
    <row r="17" spans="1:256" s="127" customFormat="1" x14ac:dyDescent="0.2">
      <c r="A17" s="293" t="str">
        <f>'01 01 Pol'!B156</f>
        <v>99</v>
      </c>
      <c r="B17" s="62" t="str">
        <f>'01 01 Pol'!C156</f>
        <v>Staveništní přesun hmot</v>
      </c>
      <c r="D17" s="204"/>
      <c r="E17" s="294">
        <f>'01 01 Pol'!BA158</f>
        <v>0</v>
      </c>
      <c r="F17" s="295">
        <f>'01 01 Pol'!BB158</f>
        <v>0</v>
      </c>
      <c r="G17" s="295">
        <f>'01 01 Pol'!BC158</f>
        <v>0</v>
      </c>
      <c r="H17" s="295">
        <f>'01 01 Pol'!BD158</f>
        <v>0</v>
      </c>
      <c r="I17" s="296">
        <f>'01 01 Pol'!BE158</f>
        <v>0</v>
      </c>
    </row>
    <row r="18" spans="1:256" s="127" customFormat="1" x14ac:dyDescent="0.2">
      <c r="A18" s="293" t="str">
        <f>'01 01 Pol'!B159</f>
        <v>711</v>
      </c>
      <c r="B18" s="62" t="str">
        <f>'01 01 Pol'!C159</f>
        <v>Izolace proti vodě</v>
      </c>
      <c r="D18" s="204"/>
      <c r="E18" s="294">
        <f>'01 01 Pol'!BA162</f>
        <v>0</v>
      </c>
      <c r="F18" s="295">
        <f>'01 01 Pol'!BB162</f>
        <v>0</v>
      </c>
      <c r="G18" s="295">
        <f>'01 01 Pol'!BC162</f>
        <v>0</v>
      </c>
      <c r="H18" s="295">
        <f>'01 01 Pol'!BD162</f>
        <v>0</v>
      </c>
      <c r="I18" s="296">
        <f>'01 01 Pol'!BE162</f>
        <v>0</v>
      </c>
    </row>
    <row r="19" spans="1:256" s="127" customFormat="1" x14ac:dyDescent="0.2">
      <c r="A19" s="293" t="str">
        <f>'01 01 Pol'!B163</f>
        <v>766</v>
      </c>
      <c r="B19" s="62" t="str">
        <f>'01 01 Pol'!C163</f>
        <v>Konstrukce truhlářské</v>
      </c>
      <c r="D19" s="204"/>
      <c r="E19" s="294">
        <f>'01 01 Pol'!BA176</f>
        <v>0</v>
      </c>
      <c r="F19" s="295">
        <f>'01 01 Pol'!BB176</f>
        <v>0</v>
      </c>
      <c r="G19" s="295">
        <f>'01 01 Pol'!BC176</f>
        <v>0</v>
      </c>
      <c r="H19" s="295">
        <f>'01 01 Pol'!BD176</f>
        <v>0</v>
      </c>
      <c r="I19" s="296">
        <f>'01 01 Pol'!BE176</f>
        <v>0</v>
      </c>
    </row>
    <row r="20" spans="1:256" s="127" customFormat="1" x14ac:dyDescent="0.2">
      <c r="A20" s="293" t="str">
        <f>'01 01 Pol'!B177</f>
        <v>771</v>
      </c>
      <c r="B20" s="62" t="str">
        <f>'01 01 Pol'!C177</f>
        <v>Podlahy z dlaždic a obklady</v>
      </c>
      <c r="D20" s="204"/>
      <c r="E20" s="294">
        <f>'01 01 Pol'!BA197</f>
        <v>0</v>
      </c>
      <c r="F20" s="295">
        <f>'01 01 Pol'!BB197</f>
        <v>0</v>
      </c>
      <c r="G20" s="295">
        <f>'01 01 Pol'!BC197</f>
        <v>0</v>
      </c>
      <c r="H20" s="295">
        <f>'01 01 Pol'!BD197</f>
        <v>0</v>
      </c>
      <c r="I20" s="296">
        <f>'01 01 Pol'!BE197</f>
        <v>0</v>
      </c>
    </row>
    <row r="21" spans="1:256" s="127" customFormat="1" x14ac:dyDescent="0.2">
      <c r="A21" s="293" t="str">
        <f>'01 01 Pol'!B198</f>
        <v>777</v>
      </c>
      <c r="B21" s="62" t="str">
        <f>'01 01 Pol'!C198</f>
        <v>Podlahy ze syntetických hmot</v>
      </c>
      <c r="D21" s="204"/>
      <c r="E21" s="294">
        <f>'01 01 Pol'!BA201</f>
        <v>0</v>
      </c>
      <c r="F21" s="295">
        <f>'01 01 Pol'!BB201</f>
        <v>0</v>
      </c>
      <c r="G21" s="295">
        <f>'01 01 Pol'!BC201</f>
        <v>0</v>
      </c>
      <c r="H21" s="295">
        <f>'01 01 Pol'!BD201</f>
        <v>0</v>
      </c>
      <c r="I21" s="296">
        <f>'01 01 Pol'!BE201</f>
        <v>0</v>
      </c>
    </row>
    <row r="22" spans="1:256" s="127" customFormat="1" x14ac:dyDescent="0.2">
      <c r="A22" s="293" t="str">
        <f>'01 01 Pol'!B202</f>
        <v>781</v>
      </c>
      <c r="B22" s="62" t="str">
        <f>'01 01 Pol'!C202</f>
        <v>Obklady keramické</v>
      </c>
      <c r="D22" s="204"/>
      <c r="E22" s="294">
        <f>'01 01 Pol'!BA213</f>
        <v>0</v>
      </c>
      <c r="F22" s="295">
        <f>'01 01 Pol'!BB213</f>
        <v>0</v>
      </c>
      <c r="G22" s="295">
        <f>'01 01 Pol'!BC213</f>
        <v>0</v>
      </c>
      <c r="H22" s="295">
        <f>'01 01 Pol'!BD213</f>
        <v>0</v>
      </c>
      <c r="I22" s="296">
        <f>'01 01 Pol'!BE213</f>
        <v>0</v>
      </c>
    </row>
    <row r="23" spans="1:256" s="127" customFormat="1" x14ac:dyDescent="0.2">
      <c r="A23" s="293" t="str">
        <f>'01 01 Pol'!B214</f>
        <v>783</v>
      </c>
      <c r="B23" s="62" t="str">
        <f>'01 01 Pol'!C214</f>
        <v>Nátěry</v>
      </c>
      <c r="D23" s="204"/>
      <c r="E23" s="294">
        <f>'01 01 Pol'!BA221</f>
        <v>0</v>
      </c>
      <c r="F23" s="295">
        <f>'01 01 Pol'!BB221</f>
        <v>0</v>
      </c>
      <c r="G23" s="295">
        <f>'01 01 Pol'!BC221</f>
        <v>0</v>
      </c>
      <c r="H23" s="295">
        <f>'01 01 Pol'!BD221</f>
        <v>0</v>
      </c>
      <c r="I23" s="296">
        <f>'01 01 Pol'!BE221</f>
        <v>0</v>
      </c>
    </row>
    <row r="24" spans="1:256" s="127" customFormat="1" ht="13.5" thickBot="1" x14ac:dyDescent="0.25">
      <c r="A24" s="293" t="str">
        <f>'01 01 Pol'!B222</f>
        <v>784</v>
      </c>
      <c r="B24" s="62" t="str">
        <f>'01 01 Pol'!C222</f>
        <v>Malby</v>
      </c>
      <c r="D24" s="204"/>
      <c r="E24" s="294">
        <f>'01 01 Pol'!BA230</f>
        <v>0</v>
      </c>
      <c r="F24" s="295">
        <f>'01 01 Pol'!BB230</f>
        <v>0</v>
      </c>
      <c r="G24" s="295">
        <f>'01 01 Pol'!BC230</f>
        <v>0</v>
      </c>
      <c r="H24" s="295">
        <f>'01 01 Pol'!BD230</f>
        <v>0</v>
      </c>
      <c r="I24" s="296">
        <f>'01 01 Pol'!BE230</f>
        <v>0</v>
      </c>
    </row>
    <row r="25" spans="1:256" ht="13.5" thickBot="1" x14ac:dyDescent="0.25">
      <c r="A25" s="205"/>
      <c r="B25" s="206" t="s">
        <v>79</v>
      </c>
      <c r="C25" s="206"/>
      <c r="D25" s="207"/>
      <c r="E25" s="208">
        <f>SUM(E7:E24)</f>
        <v>0</v>
      </c>
      <c r="F25" s="209">
        <f>SUM(F7:F24)</f>
        <v>0</v>
      </c>
      <c r="G25" s="209">
        <f>SUM(G7:G24)</f>
        <v>0</v>
      </c>
      <c r="H25" s="209">
        <f>SUM(H7:H24)</f>
        <v>0</v>
      </c>
      <c r="I25" s="210">
        <f>SUM(I7:I24)</f>
        <v>0</v>
      </c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  <c r="BM25" s="14"/>
      <c r="BN25" s="14"/>
      <c r="BO25" s="14"/>
      <c r="BP25" s="14"/>
      <c r="BQ25" s="14"/>
      <c r="BR25" s="14"/>
      <c r="BS25" s="14"/>
      <c r="BT25" s="14"/>
      <c r="BU25" s="14"/>
      <c r="BV25" s="14"/>
      <c r="BW25" s="14"/>
      <c r="BX25" s="14"/>
      <c r="BY25" s="14"/>
      <c r="BZ25" s="14"/>
      <c r="CA25" s="14"/>
      <c r="CB25" s="14"/>
      <c r="CC25" s="14"/>
      <c r="CD25" s="14"/>
      <c r="CE25" s="14"/>
      <c r="CF25" s="14"/>
      <c r="CG25" s="14"/>
      <c r="CH25" s="14"/>
      <c r="CI25" s="14"/>
      <c r="CJ25" s="14"/>
      <c r="CK25" s="14"/>
      <c r="CL25" s="14"/>
      <c r="CM25" s="14"/>
      <c r="CN25" s="14"/>
      <c r="CO25" s="14"/>
      <c r="CP25" s="14"/>
      <c r="CQ25" s="14"/>
      <c r="CR25" s="14"/>
      <c r="CS25" s="14"/>
      <c r="CT25" s="14"/>
      <c r="CU25" s="14"/>
      <c r="CV25" s="14"/>
      <c r="CW25" s="14"/>
      <c r="CX25" s="14"/>
      <c r="CY25" s="14"/>
      <c r="CZ25" s="14"/>
      <c r="DA25" s="14"/>
      <c r="DB25" s="14"/>
      <c r="DC25" s="14"/>
      <c r="DD25" s="14"/>
      <c r="DE25" s="14"/>
      <c r="DF25" s="14"/>
      <c r="DG25" s="14"/>
      <c r="DH25" s="14"/>
      <c r="DI25" s="14"/>
      <c r="DJ25" s="14"/>
      <c r="DK25" s="14"/>
      <c r="DL25" s="14"/>
      <c r="DM25" s="14"/>
      <c r="DN25" s="14"/>
      <c r="DO25" s="14"/>
      <c r="DP25" s="14"/>
      <c r="DQ25" s="14"/>
      <c r="DR25" s="14"/>
      <c r="DS25" s="14"/>
      <c r="DT25" s="14"/>
      <c r="DU25" s="14"/>
      <c r="DV25" s="14"/>
      <c r="DW25" s="14"/>
      <c r="DX25" s="14"/>
      <c r="DY25" s="14"/>
      <c r="DZ25" s="14"/>
      <c r="EA25" s="14"/>
      <c r="EB25" s="14"/>
      <c r="EC25" s="14"/>
      <c r="ED25" s="14"/>
      <c r="EE25" s="14"/>
      <c r="EF25" s="14"/>
      <c r="EG25" s="14"/>
      <c r="EH25" s="14"/>
      <c r="EI25" s="14"/>
      <c r="EJ25" s="14"/>
      <c r="EK25" s="14"/>
      <c r="EL25" s="14"/>
      <c r="EM25" s="14"/>
      <c r="EN25" s="14"/>
      <c r="EO25" s="14"/>
      <c r="EP25" s="14"/>
      <c r="EQ25" s="14"/>
      <c r="ER25" s="14"/>
      <c r="ES25" s="14"/>
      <c r="ET25" s="14"/>
      <c r="EU25" s="14"/>
      <c r="EV25" s="14"/>
      <c r="EW25" s="14"/>
      <c r="EX25" s="14"/>
      <c r="EY25" s="14"/>
      <c r="EZ25" s="14"/>
      <c r="FA25" s="14"/>
      <c r="FB25" s="14"/>
      <c r="FC25" s="14"/>
      <c r="FD25" s="14"/>
      <c r="FE25" s="14"/>
      <c r="FF25" s="14"/>
      <c r="FG25" s="14"/>
      <c r="FH25" s="14"/>
      <c r="FI25" s="14"/>
      <c r="FJ25" s="14"/>
      <c r="FK25" s="14"/>
      <c r="FL25" s="14"/>
      <c r="FM25" s="14"/>
      <c r="FN25" s="14"/>
      <c r="FO25" s="14"/>
      <c r="FP25" s="14"/>
      <c r="FQ25" s="14"/>
      <c r="FR25" s="14"/>
      <c r="FS25" s="14"/>
      <c r="FT25" s="14"/>
      <c r="FU25" s="14"/>
      <c r="FV25" s="14"/>
      <c r="FW25" s="14"/>
      <c r="FX25" s="14"/>
      <c r="FY25" s="14"/>
      <c r="FZ25" s="14"/>
      <c r="GA25" s="14"/>
      <c r="GB25" s="14"/>
      <c r="GC25" s="14"/>
      <c r="GD25" s="14"/>
      <c r="GE25" s="14"/>
      <c r="GF25" s="14"/>
      <c r="GG25" s="14"/>
      <c r="GH25" s="14"/>
      <c r="GI25" s="14"/>
      <c r="GJ25" s="14"/>
      <c r="GK25" s="14"/>
      <c r="GL25" s="14"/>
      <c r="GM25" s="14"/>
      <c r="GN25" s="14"/>
      <c r="GO25" s="14"/>
      <c r="GP25" s="14"/>
      <c r="GQ25" s="14"/>
      <c r="GR25" s="14"/>
      <c r="GS25" s="14"/>
      <c r="GT25" s="14"/>
      <c r="GU25" s="14"/>
      <c r="GV25" s="14"/>
      <c r="GW25" s="14"/>
      <c r="GX25" s="14"/>
      <c r="GY25" s="14"/>
      <c r="GZ25" s="14"/>
      <c r="HA25" s="14"/>
      <c r="HB25" s="14"/>
      <c r="HC25" s="14"/>
      <c r="HD25" s="14"/>
      <c r="HE25" s="14"/>
      <c r="HF25" s="14"/>
      <c r="HG25" s="14"/>
      <c r="HH25" s="14"/>
      <c r="HI25" s="14"/>
      <c r="HJ25" s="14"/>
      <c r="HK25" s="14"/>
      <c r="HL25" s="14"/>
      <c r="HM25" s="14"/>
      <c r="HN25" s="14"/>
      <c r="HO25" s="14"/>
      <c r="HP25" s="14"/>
      <c r="HQ25" s="14"/>
      <c r="HR25" s="14"/>
      <c r="HS25" s="14"/>
      <c r="HT25" s="14"/>
      <c r="HU25" s="14"/>
      <c r="HV25" s="14"/>
      <c r="HW25" s="14"/>
      <c r="HX25" s="14"/>
      <c r="HY25" s="14"/>
      <c r="HZ25" s="14"/>
      <c r="IA25" s="14"/>
      <c r="IB25" s="14"/>
      <c r="IC25" s="14"/>
      <c r="ID25" s="14"/>
      <c r="IE25" s="14"/>
      <c r="IF25" s="14"/>
      <c r="IG25" s="14"/>
      <c r="IH25" s="14"/>
      <c r="II25" s="14"/>
      <c r="IJ25" s="14"/>
      <c r="IK25" s="14"/>
      <c r="IL25" s="14"/>
      <c r="IM25" s="14"/>
      <c r="IN25" s="14"/>
      <c r="IO25" s="14"/>
      <c r="IP25" s="14"/>
      <c r="IQ25" s="14"/>
      <c r="IR25" s="14"/>
      <c r="IS25" s="14"/>
      <c r="IT25" s="14"/>
      <c r="IU25" s="14"/>
      <c r="IV25" s="14"/>
    </row>
    <row r="26" spans="1:256" x14ac:dyDescent="0.2">
      <c r="A26" s="127"/>
      <c r="B26" s="127"/>
      <c r="C26" s="127"/>
      <c r="D26" s="127"/>
      <c r="E26" s="127"/>
      <c r="F26" s="127"/>
      <c r="G26" s="127"/>
      <c r="H26" s="127"/>
      <c r="I26" s="127"/>
    </row>
    <row r="27" spans="1:256" ht="18" x14ac:dyDescent="0.25">
      <c r="A27" s="196" t="s">
        <v>80</v>
      </c>
      <c r="B27" s="196"/>
      <c r="C27" s="196"/>
      <c r="D27" s="196"/>
      <c r="E27" s="196"/>
      <c r="F27" s="196"/>
      <c r="G27" s="211"/>
      <c r="H27" s="196"/>
      <c r="I27" s="196"/>
      <c r="BA27" s="133"/>
      <c r="BB27" s="133"/>
      <c r="BC27" s="133"/>
      <c r="BD27" s="133"/>
      <c r="BE27" s="133"/>
    </row>
    <row r="28" spans="1:256" ht="13.5" thickBot="1" x14ac:dyDescent="0.25"/>
    <row r="29" spans="1:256" x14ac:dyDescent="0.2">
      <c r="A29" s="162" t="s">
        <v>81</v>
      </c>
      <c r="B29" s="163"/>
      <c r="C29" s="163"/>
      <c r="D29" s="212"/>
      <c r="E29" s="213" t="s">
        <v>82</v>
      </c>
      <c r="F29" s="214" t="s">
        <v>12</v>
      </c>
      <c r="G29" s="215" t="s">
        <v>83</v>
      </c>
      <c r="H29" s="216"/>
      <c r="I29" s="217" t="s">
        <v>82</v>
      </c>
    </row>
    <row r="30" spans="1:256" x14ac:dyDescent="0.2">
      <c r="A30" s="156" t="s">
        <v>431</v>
      </c>
      <c r="B30" s="147"/>
      <c r="C30" s="147"/>
      <c r="D30" s="218"/>
      <c r="E30" s="219"/>
      <c r="F30" s="220"/>
      <c r="G30" s="221">
        <v>0</v>
      </c>
      <c r="H30" s="222"/>
      <c r="I30" s="223">
        <f t="shared" ref="I30:I37" si="0">E30+F30*G30/100</f>
        <v>0</v>
      </c>
      <c r="BA30" s="1">
        <v>0</v>
      </c>
    </row>
    <row r="31" spans="1:256" x14ac:dyDescent="0.2">
      <c r="A31" s="156" t="s">
        <v>432</v>
      </c>
      <c r="B31" s="147"/>
      <c r="C31" s="147"/>
      <c r="D31" s="218"/>
      <c r="E31" s="219"/>
      <c r="F31" s="220"/>
      <c r="G31" s="221">
        <v>0</v>
      </c>
      <c r="H31" s="222"/>
      <c r="I31" s="223">
        <f t="shared" si="0"/>
        <v>0</v>
      </c>
      <c r="BA31" s="1">
        <v>0</v>
      </c>
    </row>
    <row r="32" spans="1:256" x14ac:dyDescent="0.2">
      <c r="A32" s="156" t="s">
        <v>433</v>
      </c>
      <c r="B32" s="147"/>
      <c r="C32" s="147"/>
      <c r="D32" s="218"/>
      <c r="E32" s="219"/>
      <c r="F32" s="220"/>
      <c r="G32" s="221">
        <v>0</v>
      </c>
      <c r="H32" s="222"/>
      <c r="I32" s="223">
        <f t="shared" si="0"/>
        <v>0</v>
      </c>
      <c r="BA32" s="1">
        <v>0</v>
      </c>
    </row>
    <row r="33" spans="1:53" x14ac:dyDescent="0.2">
      <c r="A33" s="156" t="s">
        <v>434</v>
      </c>
      <c r="B33" s="147"/>
      <c r="C33" s="147"/>
      <c r="D33" s="218"/>
      <c r="E33" s="219"/>
      <c r="F33" s="220"/>
      <c r="G33" s="221">
        <v>0</v>
      </c>
      <c r="H33" s="222"/>
      <c r="I33" s="223">
        <f t="shared" si="0"/>
        <v>0</v>
      </c>
      <c r="BA33" s="1">
        <v>0</v>
      </c>
    </row>
    <row r="34" spans="1:53" x14ac:dyDescent="0.2">
      <c r="A34" s="156" t="s">
        <v>435</v>
      </c>
      <c r="B34" s="147"/>
      <c r="C34" s="147"/>
      <c r="D34" s="218"/>
      <c r="E34" s="219"/>
      <c r="F34" s="220"/>
      <c r="G34" s="221">
        <v>0</v>
      </c>
      <c r="H34" s="222"/>
      <c r="I34" s="223">
        <f t="shared" si="0"/>
        <v>0</v>
      </c>
      <c r="BA34" s="1">
        <v>2</v>
      </c>
    </row>
    <row r="35" spans="1:53" x14ac:dyDescent="0.2">
      <c r="A35" s="156" t="s">
        <v>436</v>
      </c>
      <c r="B35" s="147"/>
      <c r="C35" s="147"/>
      <c r="D35" s="218"/>
      <c r="E35" s="219"/>
      <c r="F35" s="220"/>
      <c r="G35" s="221">
        <v>0</v>
      </c>
      <c r="H35" s="222"/>
      <c r="I35" s="223">
        <f t="shared" si="0"/>
        <v>0</v>
      </c>
      <c r="BA35" s="1">
        <v>1</v>
      </c>
    </row>
    <row r="36" spans="1:53" x14ac:dyDescent="0.2">
      <c r="A36" s="156" t="s">
        <v>437</v>
      </c>
      <c r="B36" s="147"/>
      <c r="C36" s="147"/>
      <c r="D36" s="218"/>
      <c r="E36" s="219"/>
      <c r="F36" s="220"/>
      <c r="G36" s="221">
        <v>0</v>
      </c>
      <c r="H36" s="222"/>
      <c r="I36" s="223">
        <f t="shared" si="0"/>
        <v>0</v>
      </c>
      <c r="BA36" s="1">
        <v>2</v>
      </c>
    </row>
    <row r="37" spans="1:53" x14ac:dyDescent="0.2">
      <c r="A37" s="156" t="s">
        <v>438</v>
      </c>
      <c r="B37" s="147"/>
      <c r="C37" s="147"/>
      <c r="D37" s="218"/>
      <c r="E37" s="219"/>
      <c r="F37" s="220"/>
      <c r="G37" s="221">
        <v>0</v>
      </c>
      <c r="H37" s="222"/>
      <c r="I37" s="223">
        <f t="shared" si="0"/>
        <v>0</v>
      </c>
      <c r="BA37" s="1">
        <v>2</v>
      </c>
    </row>
    <row r="38" spans="1:53" ht="13.5" thickBot="1" x14ac:dyDescent="0.25">
      <c r="A38" s="224"/>
      <c r="B38" s="225" t="s">
        <v>84</v>
      </c>
      <c r="C38" s="226"/>
      <c r="D38" s="227"/>
      <c r="E38" s="228"/>
      <c r="F38" s="229"/>
      <c r="G38" s="229"/>
      <c r="H38" s="323">
        <f>SUM(I30:I37)</f>
        <v>0</v>
      </c>
      <c r="I38" s="324"/>
    </row>
    <row r="40" spans="1:53" x14ac:dyDescent="0.2">
      <c r="B40" s="14"/>
      <c r="F40" s="230"/>
      <c r="G40" s="231"/>
      <c r="H40" s="231"/>
      <c r="I40" s="46"/>
    </row>
    <row r="41" spans="1:53" x14ac:dyDescent="0.2">
      <c r="F41" s="230"/>
      <c r="G41" s="231"/>
      <c r="H41" s="231"/>
      <c r="I41" s="46"/>
    </row>
    <row r="42" spans="1:53" x14ac:dyDescent="0.2">
      <c r="F42" s="230"/>
      <c r="G42" s="231"/>
      <c r="H42" s="231"/>
      <c r="I42" s="46"/>
    </row>
    <row r="43" spans="1:53" x14ac:dyDescent="0.2">
      <c r="F43" s="230"/>
      <c r="G43" s="231"/>
      <c r="H43" s="231"/>
      <c r="I43" s="46"/>
    </row>
    <row r="44" spans="1:53" x14ac:dyDescent="0.2">
      <c r="F44" s="230"/>
      <c r="G44" s="231"/>
      <c r="H44" s="231"/>
      <c r="I44" s="46"/>
    </row>
    <row r="45" spans="1:53" x14ac:dyDescent="0.2">
      <c r="F45" s="230"/>
      <c r="G45" s="231"/>
      <c r="H45" s="231"/>
      <c r="I45" s="46"/>
    </row>
    <row r="46" spans="1:53" x14ac:dyDescent="0.2">
      <c r="F46" s="230"/>
      <c r="G46" s="231"/>
      <c r="H46" s="231"/>
      <c r="I46" s="46"/>
    </row>
    <row r="47" spans="1:53" x14ac:dyDescent="0.2">
      <c r="F47" s="230"/>
      <c r="G47" s="231"/>
      <c r="H47" s="231"/>
      <c r="I47" s="46"/>
    </row>
    <row r="48" spans="1:53" x14ac:dyDescent="0.2">
      <c r="F48" s="230"/>
      <c r="G48" s="231"/>
      <c r="H48" s="231"/>
      <c r="I48" s="46"/>
    </row>
    <row r="49" spans="6:9" x14ac:dyDescent="0.2">
      <c r="F49" s="230"/>
      <c r="G49" s="231"/>
      <c r="H49" s="231"/>
      <c r="I49" s="46"/>
    </row>
    <row r="50" spans="6:9" x14ac:dyDescent="0.2">
      <c r="F50" s="230"/>
      <c r="G50" s="231"/>
      <c r="H50" s="231"/>
      <c r="I50" s="46"/>
    </row>
    <row r="51" spans="6:9" x14ac:dyDescent="0.2">
      <c r="F51" s="230"/>
      <c r="G51" s="231"/>
      <c r="H51" s="231"/>
      <c r="I51" s="46"/>
    </row>
    <row r="52" spans="6:9" x14ac:dyDescent="0.2">
      <c r="F52" s="230"/>
      <c r="G52" s="231"/>
      <c r="H52" s="231"/>
      <c r="I52" s="46"/>
    </row>
    <row r="53" spans="6:9" x14ac:dyDescent="0.2">
      <c r="F53" s="230"/>
      <c r="G53" s="231"/>
      <c r="H53" s="231"/>
      <c r="I53" s="46"/>
    </row>
    <row r="54" spans="6:9" x14ac:dyDescent="0.2">
      <c r="F54" s="230"/>
      <c r="G54" s="231"/>
      <c r="H54" s="231"/>
      <c r="I54" s="46"/>
    </row>
    <row r="55" spans="6:9" x14ac:dyDescent="0.2">
      <c r="F55" s="230"/>
      <c r="G55" s="231"/>
      <c r="H55" s="231"/>
      <c r="I55" s="46"/>
    </row>
    <row r="56" spans="6:9" x14ac:dyDescent="0.2">
      <c r="F56" s="230"/>
      <c r="G56" s="231"/>
      <c r="H56" s="231"/>
      <c r="I56" s="46"/>
    </row>
    <row r="57" spans="6:9" x14ac:dyDescent="0.2">
      <c r="F57" s="230"/>
      <c r="G57" s="231"/>
      <c r="H57" s="231"/>
      <c r="I57" s="46"/>
    </row>
    <row r="58" spans="6:9" x14ac:dyDescent="0.2">
      <c r="F58" s="230"/>
      <c r="G58" s="231"/>
      <c r="H58" s="231"/>
      <c r="I58" s="46"/>
    </row>
    <row r="59" spans="6:9" x14ac:dyDescent="0.2">
      <c r="F59" s="230"/>
      <c r="G59" s="231"/>
      <c r="H59" s="231"/>
      <c r="I59" s="46"/>
    </row>
    <row r="60" spans="6:9" x14ac:dyDescent="0.2">
      <c r="F60" s="230"/>
      <c r="G60" s="231"/>
      <c r="H60" s="231"/>
      <c r="I60" s="46"/>
    </row>
    <row r="61" spans="6:9" x14ac:dyDescent="0.2">
      <c r="F61" s="230"/>
      <c r="G61" s="231"/>
      <c r="H61" s="231"/>
      <c r="I61" s="46"/>
    </row>
    <row r="62" spans="6:9" x14ac:dyDescent="0.2">
      <c r="F62" s="230"/>
      <c r="G62" s="231"/>
      <c r="H62" s="231"/>
      <c r="I62" s="46"/>
    </row>
    <row r="63" spans="6:9" x14ac:dyDescent="0.2">
      <c r="F63" s="230"/>
      <c r="G63" s="231"/>
      <c r="H63" s="231"/>
      <c r="I63" s="46"/>
    </row>
    <row r="64" spans="6:9" x14ac:dyDescent="0.2">
      <c r="F64" s="230"/>
      <c r="G64" s="231"/>
      <c r="H64" s="231"/>
      <c r="I64" s="46"/>
    </row>
    <row r="65" spans="6:9" x14ac:dyDescent="0.2">
      <c r="F65" s="230"/>
      <c r="G65" s="231"/>
      <c r="H65" s="231"/>
      <c r="I65" s="46"/>
    </row>
    <row r="66" spans="6:9" x14ac:dyDescent="0.2">
      <c r="F66" s="230"/>
      <c r="G66" s="231"/>
      <c r="H66" s="231"/>
      <c r="I66" s="46"/>
    </row>
    <row r="67" spans="6:9" x14ac:dyDescent="0.2">
      <c r="F67" s="230"/>
      <c r="G67" s="231"/>
      <c r="H67" s="231"/>
      <c r="I67" s="46"/>
    </row>
    <row r="68" spans="6:9" x14ac:dyDescent="0.2">
      <c r="F68" s="230"/>
      <c r="G68" s="231"/>
      <c r="H68" s="231"/>
      <c r="I68" s="46"/>
    </row>
    <row r="69" spans="6:9" x14ac:dyDescent="0.2">
      <c r="F69" s="230"/>
      <c r="G69" s="231"/>
      <c r="H69" s="231"/>
      <c r="I69" s="46"/>
    </row>
    <row r="70" spans="6:9" x14ac:dyDescent="0.2">
      <c r="F70" s="230"/>
      <c r="G70" s="231"/>
      <c r="H70" s="231"/>
      <c r="I70" s="46"/>
    </row>
    <row r="71" spans="6:9" x14ac:dyDescent="0.2">
      <c r="F71" s="230"/>
      <c r="G71" s="231"/>
      <c r="H71" s="231"/>
      <c r="I71" s="46"/>
    </row>
    <row r="72" spans="6:9" x14ac:dyDescent="0.2">
      <c r="F72" s="230"/>
      <c r="G72" s="231"/>
      <c r="H72" s="231"/>
      <c r="I72" s="46"/>
    </row>
    <row r="73" spans="6:9" x14ac:dyDescent="0.2">
      <c r="F73" s="230"/>
      <c r="G73" s="231"/>
      <c r="H73" s="231"/>
      <c r="I73" s="46"/>
    </row>
    <row r="74" spans="6:9" x14ac:dyDescent="0.2">
      <c r="F74" s="230"/>
      <c r="G74" s="231"/>
      <c r="H74" s="231"/>
      <c r="I74" s="46"/>
    </row>
    <row r="75" spans="6:9" x14ac:dyDescent="0.2">
      <c r="F75" s="230"/>
      <c r="G75" s="231"/>
      <c r="H75" s="231"/>
      <c r="I75" s="46"/>
    </row>
    <row r="76" spans="6:9" x14ac:dyDescent="0.2">
      <c r="F76" s="230"/>
      <c r="G76" s="231"/>
      <c r="H76" s="231"/>
      <c r="I76" s="46"/>
    </row>
    <row r="77" spans="6:9" x14ac:dyDescent="0.2">
      <c r="F77" s="230"/>
      <c r="G77" s="231"/>
      <c r="H77" s="231"/>
      <c r="I77" s="46"/>
    </row>
    <row r="78" spans="6:9" x14ac:dyDescent="0.2">
      <c r="F78" s="230"/>
      <c r="G78" s="231"/>
      <c r="H78" s="231"/>
      <c r="I78" s="46"/>
    </row>
    <row r="79" spans="6:9" x14ac:dyDescent="0.2">
      <c r="F79" s="230"/>
      <c r="G79" s="231"/>
      <c r="H79" s="231"/>
      <c r="I79" s="46"/>
    </row>
    <row r="80" spans="6:9" x14ac:dyDescent="0.2">
      <c r="F80" s="230"/>
      <c r="G80" s="231"/>
      <c r="H80" s="231"/>
      <c r="I80" s="46"/>
    </row>
    <row r="81" spans="6:9" x14ac:dyDescent="0.2">
      <c r="F81" s="230"/>
      <c r="G81" s="231"/>
      <c r="H81" s="231"/>
      <c r="I81" s="46"/>
    </row>
    <row r="82" spans="6:9" x14ac:dyDescent="0.2">
      <c r="F82" s="230"/>
      <c r="G82" s="231"/>
      <c r="H82" s="231"/>
      <c r="I82" s="46"/>
    </row>
    <row r="83" spans="6:9" x14ac:dyDescent="0.2">
      <c r="F83" s="230"/>
      <c r="G83" s="231"/>
      <c r="H83" s="231"/>
      <c r="I83" s="46"/>
    </row>
    <row r="84" spans="6:9" x14ac:dyDescent="0.2">
      <c r="F84" s="230"/>
      <c r="G84" s="231"/>
      <c r="H84" s="231"/>
      <c r="I84" s="46"/>
    </row>
    <row r="85" spans="6:9" x14ac:dyDescent="0.2">
      <c r="F85" s="230"/>
      <c r="G85" s="231"/>
      <c r="H85" s="231"/>
      <c r="I85" s="46"/>
    </row>
    <row r="86" spans="6:9" x14ac:dyDescent="0.2">
      <c r="F86" s="230"/>
      <c r="G86" s="231"/>
      <c r="H86" s="231"/>
      <c r="I86" s="46"/>
    </row>
    <row r="87" spans="6:9" x14ac:dyDescent="0.2">
      <c r="F87" s="230"/>
      <c r="G87" s="231"/>
      <c r="H87" s="231"/>
      <c r="I87" s="46"/>
    </row>
    <row r="88" spans="6:9" x14ac:dyDescent="0.2">
      <c r="F88" s="230"/>
      <c r="G88" s="231"/>
      <c r="H88" s="231"/>
      <c r="I88" s="46"/>
    </row>
    <row r="89" spans="6:9" x14ac:dyDescent="0.2">
      <c r="F89" s="230"/>
      <c r="G89" s="231"/>
      <c r="H89" s="231"/>
      <c r="I89" s="46"/>
    </row>
  </sheetData>
  <mergeCells count="4">
    <mergeCell ref="A1:B1"/>
    <mergeCell ref="A2:B2"/>
    <mergeCell ref="G2:I2"/>
    <mergeCell ref="H38:I38"/>
  </mergeCells>
  <pageMargins left="0.98425196850393704" right="0.39370078740157483" top="0.78740157480314965" bottom="0.78740157480314965" header="0" footer="0.19685039370078741"/>
  <pageSetup paperSize="9" scale="90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BCE1FB-34D8-4828-8761-38A0345D35A8}">
  <sheetPr codeName="List2"/>
  <dimension ref="A1:CB303"/>
  <sheetViews>
    <sheetView showGridLines="0" showZeros="0" zoomScaleNormal="100" zoomScaleSheetLayoutView="100" workbookViewId="0">
      <selection activeCell="J1" sqref="J1:J1048576 K1:K1048576"/>
    </sheetView>
  </sheetViews>
  <sheetFormatPr defaultRowHeight="12.75" x14ac:dyDescent="0.2"/>
  <cols>
    <col min="1" max="1" width="4.42578125" style="232" customWidth="1"/>
    <col min="2" max="2" width="11.5703125" style="232" customWidth="1"/>
    <col min="3" max="3" width="40.42578125" style="232" customWidth="1"/>
    <col min="4" max="4" width="5.5703125" style="232" customWidth="1"/>
    <col min="5" max="5" width="8.5703125" style="242" customWidth="1"/>
    <col min="6" max="6" width="9.85546875" style="232" customWidth="1"/>
    <col min="7" max="7" width="13.85546875" style="232" customWidth="1"/>
    <col min="8" max="8" width="11.7109375" style="232" hidden="1" customWidth="1"/>
    <col min="9" max="9" width="11.5703125" style="232" hidden="1" customWidth="1"/>
    <col min="10" max="10" width="11" style="232" hidden="1" customWidth="1"/>
    <col min="11" max="11" width="10.42578125" style="232" hidden="1" customWidth="1"/>
    <col min="12" max="12" width="75.42578125" style="232" customWidth="1"/>
    <col min="13" max="13" width="45.28515625" style="232" customWidth="1"/>
    <col min="14" max="256" width="9.140625" style="232"/>
    <col min="257" max="257" width="4.42578125" style="232" customWidth="1"/>
    <col min="258" max="258" width="11.5703125" style="232" customWidth="1"/>
    <col min="259" max="259" width="40.42578125" style="232" customWidth="1"/>
    <col min="260" max="260" width="5.5703125" style="232" customWidth="1"/>
    <col min="261" max="261" width="8.5703125" style="232" customWidth="1"/>
    <col min="262" max="262" width="9.85546875" style="232" customWidth="1"/>
    <col min="263" max="263" width="13.85546875" style="232" customWidth="1"/>
    <col min="264" max="264" width="11.7109375" style="232" customWidth="1"/>
    <col min="265" max="265" width="11.5703125" style="232" customWidth="1"/>
    <col min="266" max="266" width="11" style="232" customWidth="1"/>
    <col min="267" max="267" width="10.42578125" style="232" customWidth="1"/>
    <col min="268" max="268" width="75.42578125" style="232" customWidth="1"/>
    <col min="269" max="269" width="45.28515625" style="232" customWidth="1"/>
    <col min="270" max="512" width="9.140625" style="232"/>
    <col min="513" max="513" width="4.42578125" style="232" customWidth="1"/>
    <col min="514" max="514" width="11.5703125" style="232" customWidth="1"/>
    <col min="515" max="515" width="40.42578125" style="232" customWidth="1"/>
    <col min="516" max="516" width="5.5703125" style="232" customWidth="1"/>
    <col min="517" max="517" width="8.5703125" style="232" customWidth="1"/>
    <col min="518" max="518" width="9.85546875" style="232" customWidth="1"/>
    <col min="519" max="519" width="13.85546875" style="232" customWidth="1"/>
    <col min="520" max="520" width="11.7109375" style="232" customWidth="1"/>
    <col min="521" max="521" width="11.5703125" style="232" customWidth="1"/>
    <col min="522" max="522" width="11" style="232" customWidth="1"/>
    <col min="523" max="523" width="10.42578125" style="232" customWidth="1"/>
    <col min="524" max="524" width="75.42578125" style="232" customWidth="1"/>
    <col min="525" max="525" width="45.28515625" style="232" customWidth="1"/>
    <col min="526" max="768" width="9.140625" style="232"/>
    <col min="769" max="769" width="4.42578125" style="232" customWidth="1"/>
    <col min="770" max="770" width="11.5703125" style="232" customWidth="1"/>
    <col min="771" max="771" width="40.42578125" style="232" customWidth="1"/>
    <col min="772" max="772" width="5.5703125" style="232" customWidth="1"/>
    <col min="773" max="773" width="8.5703125" style="232" customWidth="1"/>
    <col min="774" max="774" width="9.85546875" style="232" customWidth="1"/>
    <col min="775" max="775" width="13.85546875" style="232" customWidth="1"/>
    <col min="776" max="776" width="11.7109375" style="232" customWidth="1"/>
    <col min="777" max="777" width="11.5703125" style="232" customWidth="1"/>
    <col min="778" max="778" width="11" style="232" customWidth="1"/>
    <col min="779" max="779" width="10.42578125" style="232" customWidth="1"/>
    <col min="780" max="780" width="75.42578125" style="232" customWidth="1"/>
    <col min="781" max="781" width="45.28515625" style="232" customWidth="1"/>
    <col min="782" max="1024" width="9.140625" style="232"/>
    <col min="1025" max="1025" width="4.42578125" style="232" customWidth="1"/>
    <col min="1026" max="1026" width="11.5703125" style="232" customWidth="1"/>
    <col min="1027" max="1027" width="40.42578125" style="232" customWidth="1"/>
    <col min="1028" max="1028" width="5.5703125" style="232" customWidth="1"/>
    <col min="1029" max="1029" width="8.5703125" style="232" customWidth="1"/>
    <col min="1030" max="1030" width="9.85546875" style="232" customWidth="1"/>
    <col min="1031" max="1031" width="13.85546875" style="232" customWidth="1"/>
    <col min="1032" max="1032" width="11.7109375" style="232" customWidth="1"/>
    <col min="1033" max="1033" width="11.5703125" style="232" customWidth="1"/>
    <col min="1034" max="1034" width="11" style="232" customWidth="1"/>
    <col min="1035" max="1035" width="10.42578125" style="232" customWidth="1"/>
    <col min="1036" max="1036" width="75.42578125" style="232" customWidth="1"/>
    <col min="1037" max="1037" width="45.28515625" style="232" customWidth="1"/>
    <col min="1038" max="1280" width="9.140625" style="232"/>
    <col min="1281" max="1281" width="4.42578125" style="232" customWidth="1"/>
    <col min="1282" max="1282" width="11.5703125" style="232" customWidth="1"/>
    <col min="1283" max="1283" width="40.42578125" style="232" customWidth="1"/>
    <col min="1284" max="1284" width="5.5703125" style="232" customWidth="1"/>
    <col min="1285" max="1285" width="8.5703125" style="232" customWidth="1"/>
    <col min="1286" max="1286" width="9.85546875" style="232" customWidth="1"/>
    <col min="1287" max="1287" width="13.85546875" style="232" customWidth="1"/>
    <col min="1288" max="1288" width="11.7109375" style="232" customWidth="1"/>
    <col min="1289" max="1289" width="11.5703125" style="232" customWidth="1"/>
    <col min="1290" max="1290" width="11" style="232" customWidth="1"/>
    <col min="1291" max="1291" width="10.42578125" style="232" customWidth="1"/>
    <col min="1292" max="1292" width="75.42578125" style="232" customWidth="1"/>
    <col min="1293" max="1293" width="45.28515625" style="232" customWidth="1"/>
    <col min="1294" max="1536" width="9.140625" style="232"/>
    <col min="1537" max="1537" width="4.42578125" style="232" customWidth="1"/>
    <col min="1538" max="1538" width="11.5703125" style="232" customWidth="1"/>
    <col min="1539" max="1539" width="40.42578125" style="232" customWidth="1"/>
    <col min="1540" max="1540" width="5.5703125" style="232" customWidth="1"/>
    <col min="1541" max="1541" width="8.5703125" style="232" customWidth="1"/>
    <col min="1542" max="1542" width="9.85546875" style="232" customWidth="1"/>
    <col min="1543" max="1543" width="13.85546875" style="232" customWidth="1"/>
    <col min="1544" max="1544" width="11.7109375" style="232" customWidth="1"/>
    <col min="1545" max="1545" width="11.5703125" style="232" customWidth="1"/>
    <col min="1546" max="1546" width="11" style="232" customWidth="1"/>
    <col min="1547" max="1547" width="10.42578125" style="232" customWidth="1"/>
    <col min="1548" max="1548" width="75.42578125" style="232" customWidth="1"/>
    <col min="1549" max="1549" width="45.28515625" style="232" customWidth="1"/>
    <col min="1550" max="1792" width="9.140625" style="232"/>
    <col min="1793" max="1793" width="4.42578125" style="232" customWidth="1"/>
    <col min="1794" max="1794" width="11.5703125" style="232" customWidth="1"/>
    <col min="1795" max="1795" width="40.42578125" style="232" customWidth="1"/>
    <col min="1796" max="1796" width="5.5703125" style="232" customWidth="1"/>
    <col min="1797" max="1797" width="8.5703125" style="232" customWidth="1"/>
    <col min="1798" max="1798" width="9.85546875" style="232" customWidth="1"/>
    <col min="1799" max="1799" width="13.85546875" style="232" customWidth="1"/>
    <col min="1800" max="1800" width="11.7109375" style="232" customWidth="1"/>
    <col min="1801" max="1801" width="11.5703125" style="232" customWidth="1"/>
    <col min="1802" max="1802" width="11" style="232" customWidth="1"/>
    <col min="1803" max="1803" width="10.42578125" style="232" customWidth="1"/>
    <col min="1804" max="1804" width="75.42578125" style="232" customWidth="1"/>
    <col min="1805" max="1805" width="45.28515625" style="232" customWidth="1"/>
    <col min="1806" max="2048" width="9.140625" style="232"/>
    <col min="2049" max="2049" width="4.42578125" style="232" customWidth="1"/>
    <col min="2050" max="2050" width="11.5703125" style="232" customWidth="1"/>
    <col min="2051" max="2051" width="40.42578125" style="232" customWidth="1"/>
    <col min="2052" max="2052" width="5.5703125" style="232" customWidth="1"/>
    <col min="2053" max="2053" width="8.5703125" style="232" customWidth="1"/>
    <col min="2054" max="2054" width="9.85546875" style="232" customWidth="1"/>
    <col min="2055" max="2055" width="13.85546875" style="232" customWidth="1"/>
    <col min="2056" max="2056" width="11.7109375" style="232" customWidth="1"/>
    <col min="2057" max="2057" width="11.5703125" style="232" customWidth="1"/>
    <col min="2058" max="2058" width="11" style="232" customWidth="1"/>
    <col min="2059" max="2059" width="10.42578125" style="232" customWidth="1"/>
    <col min="2060" max="2060" width="75.42578125" style="232" customWidth="1"/>
    <col min="2061" max="2061" width="45.28515625" style="232" customWidth="1"/>
    <col min="2062" max="2304" width="9.140625" style="232"/>
    <col min="2305" max="2305" width="4.42578125" style="232" customWidth="1"/>
    <col min="2306" max="2306" width="11.5703125" style="232" customWidth="1"/>
    <col min="2307" max="2307" width="40.42578125" style="232" customWidth="1"/>
    <col min="2308" max="2308" width="5.5703125" style="232" customWidth="1"/>
    <col min="2309" max="2309" width="8.5703125" style="232" customWidth="1"/>
    <col min="2310" max="2310" width="9.85546875" style="232" customWidth="1"/>
    <col min="2311" max="2311" width="13.85546875" style="232" customWidth="1"/>
    <col min="2312" max="2312" width="11.7109375" style="232" customWidth="1"/>
    <col min="2313" max="2313" width="11.5703125" style="232" customWidth="1"/>
    <col min="2314" max="2314" width="11" style="232" customWidth="1"/>
    <col min="2315" max="2315" width="10.42578125" style="232" customWidth="1"/>
    <col min="2316" max="2316" width="75.42578125" style="232" customWidth="1"/>
    <col min="2317" max="2317" width="45.28515625" style="232" customWidth="1"/>
    <col min="2318" max="2560" width="9.140625" style="232"/>
    <col min="2561" max="2561" width="4.42578125" style="232" customWidth="1"/>
    <col min="2562" max="2562" width="11.5703125" style="232" customWidth="1"/>
    <col min="2563" max="2563" width="40.42578125" style="232" customWidth="1"/>
    <col min="2564" max="2564" width="5.5703125" style="232" customWidth="1"/>
    <col min="2565" max="2565" width="8.5703125" style="232" customWidth="1"/>
    <col min="2566" max="2566" width="9.85546875" style="232" customWidth="1"/>
    <col min="2567" max="2567" width="13.85546875" style="232" customWidth="1"/>
    <col min="2568" max="2568" width="11.7109375" style="232" customWidth="1"/>
    <col min="2569" max="2569" width="11.5703125" style="232" customWidth="1"/>
    <col min="2570" max="2570" width="11" style="232" customWidth="1"/>
    <col min="2571" max="2571" width="10.42578125" style="232" customWidth="1"/>
    <col min="2572" max="2572" width="75.42578125" style="232" customWidth="1"/>
    <col min="2573" max="2573" width="45.28515625" style="232" customWidth="1"/>
    <col min="2574" max="2816" width="9.140625" style="232"/>
    <col min="2817" max="2817" width="4.42578125" style="232" customWidth="1"/>
    <col min="2818" max="2818" width="11.5703125" style="232" customWidth="1"/>
    <col min="2819" max="2819" width="40.42578125" style="232" customWidth="1"/>
    <col min="2820" max="2820" width="5.5703125" style="232" customWidth="1"/>
    <col min="2821" max="2821" width="8.5703125" style="232" customWidth="1"/>
    <col min="2822" max="2822" width="9.85546875" style="232" customWidth="1"/>
    <col min="2823" max="2823" width="13.85546875" style="232" customWidth="1"/>
    <col min="2824" max="2824" width="11.7109375" style="232" customWidth="1"/>
    <col min="2825" max="2825" width="11.5703125" style="232" customWidth="1"/>
    <col min="2826" max="2826" width="11" style="232" customWidth="1"/>
    <col min="2827" max="2827" width="10.42578125" style="232" customWidth="1"/>
    <col min="2828" max="2828" width="75.42578125" style="232" customWidth="1"/>
    <col min="2829" max="2829" width="45.28515625" style="232" customWidth="1"/>
    <col min="2830" max="3072" width="9.140625" style="232"/>
    <col min="3073" max="3073" width="4.42578125" style="232" customWidth="1"/>
    <col min="3074" max="3074" width="11.5703125" style="232" customWidth="1"/>
    <col min="3075" max="3075" width="40.42578125" style="232" customWidth="1"/>
    <col min="3076" max="3076" width="5.5703125" style="232" customWidth="1"/>
    <col min="3077" max="3077" width="8.5703125" style="232" customWidth="1"/>
    <col min="3078" max="3078" width="9.85546875" style="232" customWidth="1"/>
    <col min="3079" max="3079" width="13.85546875" style="232" customWidth="1"/>
    <col min="3080" max="3080" width="11.7109375" style="232" customWidth="1"/>
    <col min="3081" max="3081" width="11.5703125" style="232" customWidth="1"/>
    <col min="3082" max="3082" width="11" style="232" customWidth="1"/>
    <col min="3083" max="3083" width="10.42578125" style="232" customWidth="1"/>
    <col min="3084" max="3084" width="75.42578125" style="232" customWidth="1"/>
    <col min="3085" max="3085" width="45.28515625" style="232" customWidth="1"/>
    <col min="3086" max="3328" width="9.140625" style="232"/>
    <col min="3329" max="3329" width="4.42578125" style="232" customWidth="1"/>
    <col min="3330" max="3330" width="11.5703125" style="232" customWidth="1"/>
    <col min="3331" max="3331" width="40.42578125" style="232" customWidth="1"/>
    <col min="3332" max="3332" width="5.5703125" style="232" customWidth="1"/>
    <col min="3333" max="3333" width="8.5703125" style="232" customWidth="1"/>
    <col min="3334" max="3334" width="9.85546875" style="232" customWidth="1"/>
    <col min="3335" max="3335" width="13.85546875" style="232" customWidth="1"/>
    <col min="3336" max="3336" width="11.7109375" style="232" customWidth="1"/>
    <col min="3337" max="3337" width="11.5703125" style="232" customWidth="1"/>
    <col min="3338" max="3338" width="11" style="232" customWidth="1"/>
    <col min="3339" max="3339" width="10.42578125" style="232" customWidth="1"/>
    <col min="3340" max="3340" width="75.42578125" style="232" customWidth="1"/>
    <col min="3341" max="3341" width="45.28515625" style="232" customWidth="1"/>
    <col min="3342" max="3584" width="9.140625" style="232"/>
    <col min="3585" max="3585" width="4.42578125" style="232" customWidth="1"/>
    <col min="3586" max="3586" width="11.5703125" style="232" customWidth="1"/>
    <col min="3587" max="3587" width="40.42578125" style="232" customWidth="1"/>
    <col min="3588" max="3588" width="5.5703125" style="232" customWidth="1"/>
    <col min="3589" max="3589" width="8.5703125" style="232" customWidth="1"/>
    <col min="3590" max="3590" width="9.85546875" style="232" customWidth="1"/>
    <col min="3591" max="3591" width="13.85546875" style="232" customWidth="1"/>
    <col min="3592" max="3592" width="11.7109375" style="232" customWidth="1"/>
    <col min="3593" max="3593" width="11.5703125" style="232" customWidth="1"/>
    <col min="3594" max="3594" width="11" style="232" customWidth="1"/>
    <col min="3595" max="3595" width="10.42578125" style="232" customWidth="1"/>
    <col min="3596" max="3596" width="75.42578125" style="232" customWidth="1"/>
    <col min="3597" max="3597" width="45.28515625" style="232" customWidth="1"/>
    <col min="3598" max="3840" width="9.140625" style="232"/>
    <col min="3841" max="3841" width="4.42578125" style="232" customWidth="1"/>
    <col min="3842" max="3842" width="11.5703125" style="232" customWidth="1"/>
    <col min="3843" max="3843" width="40.42578125" style="232" customWidth="1"/>
    <col min="3844" max="3844" width="5.5703125" style="232" customWidth="1"/>
    <col min="3845" max="3845" width="8.5703125" style="232" customWidth="1"/>
    <col min="3846" max="3846" width="9.85546875" style="232" customWidth="1"/>
    <col min="3847" max="3847" width="13.85546875" style="232" customWidth="1"/>
    <col min="3848" max="3848" width="11.7109375" style="232" customWidth="1"/>
    <col min="3849" max="3849" width="11.5703125" style="232" customWidth="1"/>
    <col min="3850" max="3850" width="11" style="232" customWidth="1"/>
    <col min="3851" max="3851" width="10.42578125" style="232" customWidth="1"/>
    <col min="3852" max="3852" width="75.42578125" style="232" customWidth="1"/>
    <col min="3853" max="3853" width="45.28515625" style="232" customWidth="1"/>
    <col min="3854" max="4096" width="9.140625" style="232"/>
    <col min="4097" max="4097" width="4.42578125" style="232" customWidth="1"/>
    <col min="4098" max="4098" width="11.5703125" style="232" customWidth="1"/>
    <col min="4099" max="4099" width="40.42578125" style="232" customWidth="1"/>
    <col min="4100" max="4100" width="5.5703125" style="232" customWidth="1"/>
    <col min="4101" max="4101" width="8.5703125" style="232" customWidth="1"/>
    <col min="4102" max="4102" width="9.85546875" style="232" customWidth="1"/>
    <col min="4103" max="4103" width="13.85546875" style="232" customWidth="1"/>
    <col min="4104" max="4104" width="11.7109375" style="232" customWidth="1"/>
    <col min="4105" max="4105" width="11.5703125" style="232" customWidth="1"/>
    <col min="4106" max="4106" width="11" style="232" customWidth="1"/>
    <col min="4107" max="4107" width="10.42578125" style="232" customWidth="1"/>
    <col min="4108" max="4108" width="75.42578125" style="232" customWidth="1"/>
    <col min="4109" max="4109" width="45.28515625" style="232" customWidth="1"/>
    <col min="4110" max="4352" width="9.140625" style="232"/>
    <col min="4353" max="4353" width="4.42578125" style="232" customWidth="1"/>
    <col min="4354" max="4354" width="11.5703125" style="232" customWidth="1"/>
    <col min="4355" max="4355" width="40.42578125" style="232" customWidth="1"/>
    <col min="4356" max="4356" width="5.5703125" style="232" customWidth="1"/>
    <col min="4357" max="4357" width="8.5703125" style="232" customWidth="1"/>
    <col min="4358" max="4358" width="9.85546875" style="232" customWidth="1"/>
    <col min="4359" max="4359" width="13.85546875" style="232" customWidth="1"/>
    <col min="4360" max="4360" width="11.7109375" style="232" customWidth="1"/>
    <col min="4361" max="4361" width="11.5703125" style="232" customWidth="1"/>
    <col min="4362" max="4362" width="11" style="232" customWidth="1"/>
    <col min="4363" max="4363" width="10.42578125" style="232" customWidth="1"/>
    <col min="4364" max="4364" width="75.42578125" style="232" customWidth="1"/>
    <col min="4365" max="4365" width="45.28515625" style="232" customWidth="1"/>
    <col min="4366" max="4608" width="9.140625" style="232"/>
    <col min="4609" max="4609" width="4.42578125" style="232" customWidth="1"/>
    <col min="4610" max="4610" width="11.5703125" style="232" customWidth="1"/>
    <col min="4611" max="4611" width="40.42578125" style="232" customWidth="1"/>
    <col min="4612" max="4612" width="5.5703125" style="232" customWidth="1"/>
    <col min="4613" max="4613" width="8.5703125" style="232" customWidth="1"/>
    <col min="4614" max="4614" width="9.85546875" style="232" customWidth="1"/>
    <col min="4615" max="4615" width="13.85546875" style="232" customWidth="1"/>
    <col min="4616" max="4616" width="11.7109375" style="232" customWidth="1"/>
    <col min="4617" max="4617" width="11.5703125" style="232" customWidth="1"/>
    <col min="4618" max="4618" width="11" style="232" customWidth="1"/>
    <col min="4619" max="4619" width="10.42578125" style="232" customWidth="1"/>
    <col min="4620" max="4620" width="75.42578125" style="232" customWidth="1"/>
    <col min="4621" max="4621" width="45.28515625" style="232" customWidth="1"/>
    <col min="4622" max="4864" width="9.140625" style="232"/>
    <col min="4865" max="4865" width="4.42578125" style="232" customWidth="1"/>
    <col min="4866" max="4866" width="11.5703125" style="232" customWidth="1"/>
    <col min="4867" max="4867" width="40.42578125" style="232" customWidth="1"/>
    <col min="4868" max="4868" width="5.5703125" style="232" customWidth="1"/>
    <col min="4869" max="4869" width="8.5703125" style="232" customWidth="1"/>
    <col min="4870" max="4870" width="9.85546875" style="232" customWidth="1"/>
    <col min="4871" max="4871" width="13.85546875" style="232" customWidth="1"/>
    <col min="4872" max="4872" width="11.7109375" style="232" customWidth="1"/>
    <col min="4873" max="4873" width="11.5703125" style="232" customWidth="1"/>
    <col min="4874" max="4874" width="11" style="232" customWidth="1"/>
    <col min="4875" max="4875" width="10.42578125" style="232" customWidth="1"/>
    <col min="4876" max="4876" width="75.42578125" style="232" customWidth="1"/>
    <col min="4877" max="4877" width="45.28515625" style="232" customWidth="1"/>
    <col min="4878" max="5120" width="9.140625" style="232"/>
    <col min="5121" max="5121" width="4.42578125" style="232" customWidth="1"/>
    <col min="5122" max="5122" width="11.5703125" style="232" customWidth="1"/>
    <col min="5123" max="5123" width="40.42578125" style="232" customWidth="1"/>
    <col min="5124" max="5124" width="5.5703125" style="232" customWidth="1"/>
    <col min="5125" max="5125" width="8.5703125" style="232" customWidth="1"/>
    <col min="5126" max="5126" width="9.85546875" style="232" customWidth="1"/>
    <col min="5127" max="5127" width="13.85546875" style="232" customWidth="1"/>
    <col min="5128" max="5128" width="11.7109375" style="232" customWidth="1"/>
    <col min="5129" max="5129" width="11.5703125" style="232" customWidth="1"/>
    <col min="5130" max="5130" width="11" style="232" customWidth="1"/>
    <col min="5131" max="5131" width="10.42578125" style="232" customWidth="1"/>
    <col min="5132" max="5132" width="75.42578125" style="232" customWidth="1"/>
    <col min="5133" max="5133" width="45.28515625" style="232" customWidth="1"/>
    <col min="5134" max="5376" width="9.140625" style="232"/>
    <col min="5377" max="5377" width="4.42578125" style="232" customWidth="1"/>
    <col min="5378" max="5378" width="11.5703125" style="232" customWidth="1"/>
    <col min="5379" max="5379" width="40.42578125" style="232" customWidth="1"/>
    <col min="5380" max="5380" width="5.5703125" style="232" customWidth="1"/>
    <col min="5381" max="5381" width="8.5703125" style="232" customWidth="1"/>
    <col min="5382" max="5382" width="9.85546875" style="232" customWidth="1"/>
    <col min="5383" max="5383" width="13.85546875" style="232" customWidth="1"/>
    <col min="5384" max="5384" width="11.7109375" style="232" customWidth="1"/>
    <col min="5385" max="5385" width="11.5703125" style="232" customWidth="1"/>
    <col min="5386" max="5386" width="11" style="232" customWidth="1"/>
    <col min="5387" max="5387" width="10.42578125" style="232" customWidth="1"/>
    <col min="5388" max="5388" width="75.42578125" style="232" customWidth="1"/>
    <col min="5389" max="5389" width="45.28515625" style="232" customWidth="1"/>
    <col min="5390" max="5632" width="9.140625" style="232"/>
    <col min="5633" max="5633" width="4.42578125" style="232" customWidth="1"/>
    <col min="5634" max="5634" width="11.5703125" style="232" customWidth="1"/>
    <col min="5635" max="5635" width="40.42578125" style="232" customWidth="1"/>
    <col min="5636" max="5636" width="5.5703125" style="232" customWidth="1"/>
    <col min="5637" max="5637" width="8.5703125" style="232" customWidth="1"/>
    <col min="5638" max="5638" width="9.85546875" style="232" customWidth="1"/>
    <col min="5639" max="5639" width="13.85546875" style="232" customWidth="1"/>
    <col min="5640" max="5640" width="11.7109375" style="232" customWidth="1"/>
    <col min="5641" max="5641" width="11.5703125" style="232" customWidth="1"/>
    <col min="5642" max="5642" width="11" style="232" customWidth="1"/>
    <col min="5643" max="5643" width="10.42578125" style="232" customWidth="1"/>
    <col min="5644" max="5644" width="75.42578125" style="232" customWidth="1"/>
    <col min="5645" max="5645" width="45.28515625" style="232" customWidth="1"/>
    <col min="5646" max="5888" width="9.140625" style="232"/>
    <col min="5889" max="5889" width="4.42578125" style="232" customWidth="1"/>
    <col min="5890" max="5890" width="11.5703125" style="232" customWidth="1"/>
    <col min="5891" max="5891" width="40.42578125" style="232" customWidth="1"/>
    <col min="5892" max="5892" width="5.5703125" style="232" customWidth="1"/>
    <col min="5893" max="5893" width="8.5703125" style="232" customWidth="1"/>
    <col min="5894" max="5894" width="9.85546875" style="232" customWidth="1"/>
    <col min="5895" max="5895" width="13.85546875" style="232" customWidth="1"/>
    <col min="5896" max="5896" width="11.7109375" style="232" customWidth="1"/>
    <col min="5897" max="5897" width="11.5703125" style="232" customWidth="1"/>
    <col min="5898" max="5898" width="11" style="232" customWidth="1"/>
    <col min="5899" max="5899" width="10.42578125" style="232" customWidth="1"/>
    <col min="5900" max="5900" width="75.42578125" style="232" customWidth="1"/>
    <col min="5901" max="5901" width="45.28515625" style="232" customWidth="1"/>
    <col min="5902" max="6144" width="9.140625" style="232"/>
    <col min="6145" max="6145" width="4.42578125" style="232" customWidth="1"/>
    <col min="6146" max="6146" width="11.5703125" style="232" customWidth="1"/>
    <col min="6147" max="6147" width="40.42578125" style="232" customWidth="1"/>
    <col min="6148" max="6148" width="5.5703125" style="232" customWidth="1"/>
    <col min="6149" max="6149" width="8.5703125" style="232" customWidth="1"/>
    <col min="6150" max="6150" width="9.85546875" style="232" customWidth="1"/>
    <col min="6151" max="6151" width="13.85546875" style="232" customWidth="1"/>
    <col min="6152" max="6152" width="11.7109375" style="232" customWidth="1"/>
    <col min="6153" max="6153" width="11.5703125" style="232" customWidth="1"/>
    <col min="6154" max="6154" width="11" style="232" customWidth="1"/>
    <col min="6155" max="6155" width="10.42578125" style="232" customWidth="1"/>
    <col min="6156" max="6156" width="75.42578125" style="232" customWidth="1"/>
    <col min="6157" max="6157" width="45.28515625" style="232" customWidth="1"/>
    <col min="6158" max="6400" width="9.140625" style="232"/>
    <col min="6401" max="6401" width="4.42578125" style="232" customWidth="1"/>
    <col min="6402" max="6402" width="11.5703125" style="232" customWidth="1"/>
    <col min="6403" max="6403" width="40.42578125" style="232" customWidth="1"/>
    <col min="6404" max="6404" width="5.5703125" style="232" customWidth="1"/>
    <col min="6405" max="6405" width="8.5703125" style="232" customWidth="1"/>
    <col min="6406" max="6406" width="9.85546875" style="232" customWidth="1"/>
    <col min="6407" max="6407" width="13.85546875" style="232" customWidth="1"/>
    <col min="6408" max="6408" width="11.7109375" style="232" customWidth="1"/>
    <col min="6409" max="6409" width="11.5703125" style="232" customWidth="1"/>
    <col min="6410" max="6410" width="11" style="232" customWidth="1"/>
    <col min="6411" max="6411" width="10.42578125" style="232" customWidth="1"/>
    <col min="6412" max="6412" width="75.42578125" style="232" customWidth="1"/>
    <col min="6413" max="6413" width="45.28515625" style="232" customWidth="1"/>
    <col min="6414" max="6656" width="9.140625" style="232"/>
    <col min="6657" max="6657" width="4.42578125" style="232" customWidth="1"/>
    <col min="6658" max="6658" width="11.5703125" style="232" customWidth="1"/>
    <col min="6659" max="6659" width="40.42578125" style="232" customWidth="1"/>
    <col min="6660" max="6660" width="5.5703125" style="232" customWidth="1"/>
    <col min="6661" max="6661" width="8.5703125" style="232" customWidth="1"/>
    <col min="6662" max="6662" width="9.85546875" style="232" customWidth="1"/>
    <col min="6663" max="6663" width="13.85546875" style="232" customWidth="1"/>
    <col min="6664" max="6664" width="11.7109375" style="232" customWidth="1"/>
    <col min="6665" max="6665" width="11.5703125" style="232" customWidth="1"/>
    <col min="6666" max="6666" width="11" style="232" customWidth="1"/>
    <col min="6667" max="6667" width="10.42578125" style="232" customWidth="1"/>
    <col min="6668" max="6668" width="75.42578125" style="232" customWidth="1"/>
    <col min="6669" max="6669" width="45.28515625" style="232" customWidth="1"/>
    <col min="6670" max="6912" width="9.140625" style="232"/>
    <col min="6913" max="6913" width="4.42578125" style="232" customWidth="1"/>
    <col min="6914" max="6914" width="11.5703125" style="232" customWidth="1"/>
    <col min="6915" max="6915" width="40.42578125" style="232" customWidth="1"/>
    <col min="6916" max="6916" width="5.5703125" style="232" customWidth="1"/>
    <col min="6917" max="6917" width="8.5703125" style="232" customWidth="1"/>
    <col min="6918" max="6918" width="9.85546875" style="232" customWidth="1"/>
    <col min="6919" max="6919" width="13.85546875" style="232" customWidth="1"/>
    <col min="6920" max="6920" width="11.7109375" style="232" customWidth="1"/>
    <col min="6921" max="6921" width="11.5703125" style="232" customWidth="1"/>
    <col min="6922" max="6922" width="11" style="232" customWidth="1"/>
    <col min="6923" max="6923" width="10.42578125" style="232" customWidth="1"/>
    <col min="6924" max="6924" width="75.42578125" style="232" customWidth="1"/>
    <col min="6925" max="6925" width="45.28515625" style="232" customWidth="1"/>
    <col min="6926" max="7168" width="9.140625" style="232"/>
    <col min="7169" max="7169" width="4.42578125" style="232" customWidth="1"/>
    <col min="7170" max="7170" width="11.5703125" style="232" customWidth="1"/>
    <col min="7171" max="7171" width="40.42578125" style="232" customWidth="1"/>
    <col min="7172" max="7172" width="5.5703125" style="232" customWidth="1"/>
    <col min="7173" max="7173" width="8.5703125" style="232" customWidth="1"/>
    <col min="7174" max="7174" width="9.85546875" style="232" customWidth="1"/>
    <col min="7175" max="7175" width="13.85546875" style="232" customWidth="1"/>
    <col min="7176" max="7176" width="11.7109375" style="232" customWidth="1"/>
    <col min="7177" max="7177" width="11.5703125" style="232" customWidth="1"/>
    <col min="7178" max="7178" width="11" style="232" customWidth="1"/>
    <col min="7179" max="7179" width="10.42578125" style="232" customWidth="1"/>
    <col min="7180" max="7180" width="75.42578125" style="232" customWidth="1"/>
    <col min="7181" max="7181" width="45.28515625" style="232" customWidth="1"/>
    <col min="7182" max="7424" width="9.140625" style="232"/>
    <col min="7425" max="7425" width="4.42578125" style="232" customWidth="1"/>
    <col min="7426" max="7426" width="11.5703125" style="232" customWidth="1"/>
    <col min="7427" max="7427" width="40.42578125" style="232" customWidth="1"/>
    <col min="7428" max="7428" width="5.5703125" style="232" customWidth="1"/>
    <col min="7429" max="7429" width="8.5703125" style="232" customWidth="1"/>
    <col min="7430" max="7430" width="9.85546875" style="232" customWidth="1"/>
    <col min="7431" max="7431" width="13.85546875" style="232" customWidth="1"/>
    <col min="7432" max="7432" width="11.7109375" style="232" customWidth="1"/>
    <col min="7433" max="7433" width="11.5703125" style="232" customWidth="1"/>
    <col min="7434" max="7434" width="11" style="232" customWidth="1"/>
    <col min="7435" max="7435" width="10.42578125" style="232" customWidth="1"/>
    <col min="7436" max="7436" width="75.42578125" style="232" customWidth="1"/>
    <col min="7437" max="7437" width="45.28515625" style="232" customWidth="1"/>
    <col min="7438" max="7680" width="9.140625" style="232"/>
    <col min="7681" max="7681" width="4.42578125" style="232" customWidth="1"/>
    <col min="7682" max="7682" width="11.5703125" style="232" customWidth="1"/>
    <col min="7683" max="7683" width="40.42578125" style="232" customWidth="1"/>
    <col min="7684" max="7684" width="5.5703125" style="232" customWidth="1"/>
    <col min="7685" max="7685" width="8.5703125" style="232" customWidth="1"/>
    <col min="7686" max="7686" width="9.85546875" style="232" customWidth="1"/>
    <col min="7687" max="7687" width="13.85546875" style="232" customWidth="1"/>
    <col min="7688" max="7688" width="11.7109375" style="232" customWidth="1"/>
    <col min="7689" max="7689" width="11.5703125" style="232" customWidth="1"/>
    <col min="7690" max="7690" width="11" style="232" customWidth="1"/>
    <col min="7691" max="7691" width="10.42578125" style="232" customWidth="1"/>
    <col min="7692" max="7692" width="75.42578125" style="232" customWidth="1"/>
    <col min="7693" max="7693" width="45.28515625" style="232" customWidth="1"/>
    <col min="7694" max="7936" width="9.140625" style="232"/>
    <col min="7937" max="7937" width="4.42578125" style="232" customWidth="1"/>
    <col min="7938" max="7938" width="11.5703125" style="232" customWidth="1"/>
    <col min="7939" max="7939" width="40.42578125" style="232" customWidth="1"/>
    <col min="7940" max="7940" width="5.5703125" style="232" customWidth="1"/>
    <col min="7941" max="7941" width="8.5703125" style="232" customWidth="1"/>
    <col min="7942" max="7942" width="9.85546875" style="232" customWidth="1"/>
    <col min="7943" max="7943" width="13.85546875" style="232" customWidth="1"/>
    <col min="7944" max="7944" width="11.7109375" style="232" customWidth="1"/>
    <col min="7945" max="7945" width="11.5703125" style="232" customWidth="1"/>
    <col min="7946" max="7946" width="11" style="232" customWidth="1"/>
    <col min="7947" max="7947" width="10.42578125" style="232" customWidth="1"/>
    <col min="7948" max="7948" width="75.42578125" style="232" customWidth="1"/>
    <col min="7949" max="7949" width="45.28515625" style="232" customWidth="1"/>
    <col min="7950" max="8192" width="9.140625" style="232"/>
    <col min="8193" max="8193" width="4.42578125" style="232" customWidth="1"/>
    <col min="8194" max="8194" width="11.5703125" style="232" customWidth="1"/>
    <col min="8195" max="8195" width="40.42578125" style="232" customWidth="1"/>
    <col min="8196" max="8196" width="5.5703125" style="232" customWidth="1"/>
    <col min="8197" max="8197" width="8.5703125" style="232" customWidth="1"/>
    <col min="8198" max="8198" width="9.85546875" style="232" customWidth="1"/>
    <col min="8199" max="8199" width="13.85546875" style="232" customWidth="1"/>
    <col min="8200" max="8200" width="11.7109375" style="232" customWidth="1"/>
    <col min="8201" max="8201" width="11.5703125" style="232" customWidth="1"/>
    <col min="8202" max="8202" width="11" style="232" customWidth="1"/>
    <col min="8203" max="8203" width="10.42578125" style="232" customWidth="1"/>
    <col min="8204" max="8204" width="75.42578125" style="232" customWidth="1"/>
    <col min="8205" max="8205" width="45.28515625" style="232" customWidth="1"/>
    <col min="8206" max="8448" width="9.140625" style="232"/>
    <col min="8449" max="8449" width="4.42578125" style="232" customWidth="1"/>
    <col min="8450" max="8450" width="11.5703125" style="232" customWidth="1"/>
    <col min="8451" max="8451" width="40.42578125" style="232" customWidth="1"/>
    <col min="8452" max="8452" width="5.5703125" style="232" customWidth="1"/>
    <col min="8453" max="8453" width="8.5703125" style="232" customWidth="1"/>
    <col min="8454" max="8454" width="9.85546875" style="232" customWidth="1"/>
    <col min="8455" max="8455" width="13.85546875" style="232" customWidth="1"/>
    <col min="8456" max="8456" width="11.7109375" style="232" customWidth="1"/>
    <col min="8457" max="8457" width="11.5703125" style="232" customWidth="1"/>
    <col min="8458" max="8458" width="11" style="232" customWidth="1"/>
    <col min="8459" max="8459" width="10.42578125" style="232" customWidth="1"/>
    <col min="8460" max="8460" width="75.42578125" style="232" customWidth="1"/>
    <col min="8461" max="8461" width="45.28515625" style="232" customWidth="1"/>
    <col min="8462" max="8704" width="9.140625" style="232"/>
    <col min="8705" max="8705" width="4.42578125" style="232" customWidth="1"/>
    <col min="8706" max="8706" width="11.5703125" style="232" customWidth="1"/>
    <col min="8707" max="8707" width="40.42578125" style="232" customWidth="1"/>
    <col min="8708" max="8708" width="5.5703125" style="232" customWidth="1"/>
    <col min="8709" max="8709" width="8.5703125" style="232" customWidth="1"/>
    <col min="8710" max="8710" width="9.85546875" style="232" customWidth="1"/>
    <col min="8711" max="8711" width="13.85546875" style="232" customWidth="1"/>
    <col min="8712" max="8712" width="11.7109375" style="232" customWidth="1"/>
    <col min="8713" max="8713" width="11.5703125" style="232" customWidth="1"/>
    <col min="8714" max="8714" width="11" style="232" customWidth="1"/>
    <col min="8715" max="8715" width="10.42578125" style="232" customWidth="1"/>
    <col min="8716" max="8716" width="75.42578125" style="232" customWidth="1"/>
    <col min="8717" max="8717" width="45.28515625" style="232" customWidth="1"/>
    <col min="8718" max="8960" width="9.140625" style="232"/>
    <col min="8961" max="8961" width="4.42578125" style="232" customWidth="1"/>
    <col min="8962" max="8962" width="11.5703125" style="232" customWidth="1"/>
    <col min="8963" max="8963" width="40.42578125" style="232" customWidth="1"/>
    <col min="8964" max="8964" width="5.5703125" style="232" customWidth="1"/>
    <col min="8965" max="8965" width="8.5703125" style="232" customWidth="1"/>
    <col min="8966" max="8966" width="9.85546875" style="232" customWidth="1"/>
    <col min="8967" max="8967" width="13.85546875" style="232" customWidth="1"/>
    <col min="8968" max="8968" width="11.7109375" style="232" customWidth="1"/>
    <col min="8969" max="8969" width="11.5703125" style="232" customWidth="1"/>
    <col min="8970" max="8970" width="11" style="232" customWidth="1"/>
    <col min="8971" max="8971" width="10.42578125" style="232" customWidth="1"/>
    <col min="8972" max="8972" width="75.42578125" style="232" customWidth="1"/>
    <col min="8973" max="8973" width="45.28515625" style="232" customWidth="1"/>
    <col min="8974" max="9216" width="9.140625" style="232"/>
    <col min="9217" max="9217" width="4.42578125" style="232" customWidth="1"/>
    <col min="9218" max="9218" width="11.5703125" style="232" customWidth="1"/>
    <col min="9219" max="9219" width="40.42578125" style="232" customWidth="1"/>
    <col min="9220" max="9220" width="5.5703125" style="232" customWidth="1"/>
    <col min="9221" max="9221" width="8.5703125" style="232" customWidth="1"/>
    <col min="9222" max="9222" width="9.85546875" style="232" customWidth="1"/>
    <col min="9223" max="9223" width="13.85546875" style="232" customWidth="1"/>
    <col min="9224" max="9224" width="11.7109375" style="232" customWidth="1"/>
    <col min="9225" max="9225" width="11.5703125" style="232" customWidth="1"/>
    <col min="9226" max="9226" width="11" style="232" customWidth="1"/>
    <col min="9227" max="9227" width="10.42578125" style="232" customWidth="1"/>
    <col min="9228" max="9228" width="75.42578125" style="232" customWidth="1"/>
    <col min="9229" max="9229" width="45.28515625" style="232" customWidth="1"/>
    <col min="9230" max="9472" width="9.140625" style="232"/>
    <col min="9473" max="9473" width="4.42578125" style="232" customWidth="1"/>
    <col min="9474" max="9474" width="11.5703125" style="232" customWidth="1"/>
    <col min="9475" max="9475" width="40.42578125" style="232" customWidth="1"/>
    <col min="9476" max="9476" width="5.5703125" style="232" customWidth="1"/>
    <col min="9477" max="9477" width="8.5703125" style="232" customWidth="1"/>
    <col min="9478" max="9478" width="9.85546875" style="232" customWidth="1"/>
    <col min="9479" max="9479" width="13.85546875" style="232" customWidth="1"/>
    <col min="9480" max="9480" width="11.7109375" style="232" customWidth="1"/>
    <col min="9481" max="9481" width="11.5703125" style="232" customWidth="1"/>
    <col min="9482" max="9482" width="11" style="232" customWidth="1"/>
    <col min="9483" max="9483" width="10.42578125" style="232" customWidth="1"/>
    <col min="9484" max="9484" width="75.42578125" style="232" customWidth="1"/>
    <col min="9485" max="9485" width="45.28515625" style="232" customWidth="1"/>
    <col min="9486" max="9728" width="9.140625" style="232"/>
    <col min="9729" max="9729" width="4.42578125" style="232" customWidth="1"/>
    <col min="9730" max="9730" width="11.5703125" style="232" customWidth="1"/>
    <col min="9731" max="9731" width="40.42578125" style="232" customWidth="1"/>
    <col min="9732" max="9732" width="5.5703125" style="232" customWidth="1"/>
    <col min="9733" max="9733" width="8.5703125" style="232" customWidth="1"/>
    <col min="9734" max="9734" width="9.85546875" style="232" customWidth="1"/>
    <col min="9735" max="9735" width="13.85546875" style="232" customWidth="1"/>
    <col min="9736" max="9736" width="11.7109375" style="232" customWidth="1"/>
    <col min="9737" max="9737" width="11.5703125" style="232" customWidth="1"/>
    <col min="9738" max="9738" width="11" style="232" customWidth="1"/>
    <col min="9739" max="9739" width="10.42578125" style="232" customWidth="1"/>
    <col min="9740" max="9740" width="75.42578125" style="232" customWidth="1"/>
    <col min="9741" max="9741" width="45.28515625" style="232" customWidth="1"/>
    <col min="9742" max="9984" width="9.140625" style="232"/>
    <col min="9985" max="9985" width="4.42578125" style="232" customWidth="1"/>
    <col min="9986" max="9986" width="11.5703125" style="232" customWidth="1"/>
    <col min="9987" max="9987" width="40.42578125" style="232" customWidth="1"/>
    <col min="9988" max="9988" width="5.5703125" style="232" customWidth="1"/>
    <col min="9989" max="9989" width="8.5703125" style="232" customWidth="1"/>
    <col min="9990" max="9990" width="9.85546875" style="232" customWidth="1"/>
    <col min="9991" max="9991" width="13.85546875" style="232" customWidth="1"/>
    <col min="9992" max="9992" width="11.7109375" style="232" customWidth="1"/>
    <col min="9993" max="9993" width="11.5703125" style="232" customWidth="1"/>
    <col min="9994" max="9994" width="11" style="232" customWidth="1"/>
    <col min="9995" max="9995" width="10.42578125" style="232" customWidth="1"/>
    <col min="9996" max="9996" width="75.42578125" style="232" customWidth="1"/>
    <col min="9997" max="9997" width="45.28515625" style="232" customWidth="1"/>
    <col min="9998" max="10240" width="9.140625" style="232"/>
    <col min="10241" max="10241" width="4.42578125" style="232" customWidth="1"/>
    <col min="10242" max="10242" width="11.5703125" style="232" customWidth="1"/>
    <col min="10243" max="10243" width="40.42578125" style="232" customWidth="1"/>
    <col min="10244" max="10244" width="5.5703125" style="232" customWidth="1"/>
    <col min="10245" max="10245" width="8.5703125" style="232" customWidth="1"/>
    <col min="10246" max="10246" width="9.85546875" style="232" customWidth="1"/>
    <col min="10247" max="10247" width="13.85546875" style="232" customWidth="1"/>
    <col min="10248" max="10248" width="11.7109375" style="232" customWidth="1"/>
    <col min="10249" max="10249" width="11.5703125" style="232" customWidth="1"/>
    <col min="10250" max="10250" width="11" style="232" customWidth="1"/>
    <col min="10251" max="10251" width="10.42578125" style="232" customWidth="1"/>
    <col min="10252" max="10252" width="75.42578125" style="232" customWidth="1"/>
    <col min="10253" max="10253" width="45.28515625" style="232" customWidth="1"/>
    <col min="10254" max="10496" width="9.140625" style="232"/>
    <col min="10497" max="10497" width="4.42578125" style="232" customWidth="1"/>
    <col min="10498" max="10498" width="11.5703125" style="232" customWidth="1"/>
    <col min="10499" max="10499" width="40.42578125" style="232" customWidth="1"/>
    <col min="10500" max="10500" width="5.5703125" style="232" customWidth="1"/>
    <col min="10501" max="10501" width="8.5703125" style="232" customWidth="1"/>
    <col min="10502" max="10502" width="9.85546875" style="232" customWidth="1"/>
    <col min="10503" max="10503" width="13.85546875" style="232" customWidth="1"/>
    <col min="10504" max="10504" width="11.7109375" style="232" customWidth="1"/>
    <col min="10505" max="10505" width="11.5703125" style="232" customWidth="1"/>
    <col min="10506" max="10506" width="11" style="232" customWidth="1"/>
    <col min="10507" max="10507" width="10.42578125" style="232" customWidth="1"/>
    <col min="10508" max="10508" width="75.42578125" style="232" customWidth="1"/>
    <col min="10509" max="10509" width="45.28515625" style="232" customWidth="1"/>
    <col min="10510" max="10752" width="9.140625" style="232"/>
    <col min="10753" max="10753" width="4.42578125" style="232" customWidth="1"/>
    <col min="10754" max="10754" width="11.5703125" style="232" customWidth="1"/>
    <col min="10755" max="10755" width="40.42578125" style="232" customWidth="1"/>
    <col min="10756" max="10756" width="5.5703125" style="232" customWidth="1"/>
    <col min="10757" max="10757" width="8.5703125" style="232" customWidth="1"/>
    <col min="10758" max="10758" width="9.85546875" style="232" customWidth="1"/>
    <col min="10759" max="10759" width="13.85546875" style="232" customWidth="1"/>
    <col min="10760" max="10760" width="11.7109375" style="232" customWidth="1"/>
    <col min="10761" max="10761" width="11.5703125" style="232" customWidth="1"/>
    <col min="10762" max="10762" width="11" style="232" customWidth="1"/>
    <col min="10763" max="10763" width="10.42578125" style="232" customWidth="1"/>
    <col min="10764" max="10764" width="75.42578125" style="232" customWidth="1"/>
    <col min="10765" max="10765" width="45.28515625" style="232" customWidth="1"/>
    <col min="10766" max="11008" width="9.140625" style="232"/>
    <col min="11009" max="11009" width="4.42578125" style="232" customWidth="1"/>
    <col min="11010" max="11010" width="11.5703125" style="232" customWidth="1"/>
    <col min="11011" max="11011" width="40.42578125" style="232" customWidth="1"/>
    <col min="11012" max="11012" width="5.5703125" style="232" customWidth="1"/>
    <col min="11013" max="11013" width="8.5703125" style="232" customWidth="1"/>
    <col min="11014" max="11014" width="9.85546875" style="232" customWidth="1"/>
    <col min="11015" max="11015" width="13.85546875" style="232" customWidth="1"/>
    <col min="11016" max="11016" width="11.7109375" style="232" customWidth="1"/>
    <col min="11017" max="11017" width="11.5703125" style="232" customWidth="1"/>
    <col min="11018" max="11018" width="11" style="232" customWidth="1"/>
    <col min="11019" max="11019" width="10.42578125" style="232" customWidth="1"/>
    <col min="11020" max="11020" width="75.42578125" style="232" customWidth="1"/>
    <col min="11021" max="11021" width="45.28515625" style="232" customWidth="1"/>
    <col min="11022" max="11264" width="9.140625" style="232"/>
    <col min="11265" max="11265" width="4.42578125" style="232" customWidth="1"/>
    <col min="11266" max="11266" width="11.5703125" style="232" customWidth="1"/>
    <col min="11267" max="11267" width="40.42578125" style="232" customWidth="1"/>
    <col min="11268" max="11268" width="5.5703125" style="232" customWidth="1"/>
    <col min="11269" max="11269" width="8.5703125" style="232" customWidth="1"/>
    <col min="11270" max="11270" width="9.85546875" style="232" customWidth="1"/>
    <col min="11271" max="11271" width="13.85546875" style="232" customWidth="1"/>
    <col min="11272" max="11272" width="11.7109375" style="232" customWidth="1"/>
    <col min="11273" max="11273" width="11.5703125" style="232" customWidth="1"/>
    <col min="11274" max="11274" width="11" style="232" customWidth="1"/>
    <col min="11275" max="11275" width="10.42578125" style="232" customWidth="1"/>
    <col min="11276" max="11276" width="75.42578125" style="232" customWidth="1"/>
    <col min="11277" max="11277" width="45.28515625" style="232" customWidth="1"/>
    <col min="11278" max="11520" width="9.140625" style="232"/>
    <col min="11521" max="11521" width="4.42578125" style="232" customWidth="1"/>
    <col min="11522" max="11522" width="11.5703125" style="232" customWidth="1"/>
    <col min="11523" max="11523" width="40.42578125" style="232" customWidth="1"/>
    <col min="11524" max="11524" width="5.5703125" style="232" customWidth="1"/>
    <col min="11525" max="11525" width="8.5703125" style="232" customWidth="1"/>
    <col min="11526" max="11526" width="9.85546875" style="232" customWidth="1"/>
    <col min="11527" max="11527" width="13.85546875" style="232" customWidth="1"/>
    <col min="11528" max="11528" width="11.7109375" style="232" customWidth="1"/>
    <col min="11529" max="11529" width="11.5703125" style="232" customWidth="1"/>
    <col min="11530" max="11530" width="11" style="232" customWidth="1"/>
    <col min="11531" max="11531" width="10.42578125" style="232" customWidth="1"/>
    <col min="11532" max="11532" width="75.42578125" style="232" customWidth="1"/>
    <col min="11533" max="11533" width="45.28515625" style="232" customWidth="1"/>
    <col min="11534" max="11776" width="9.140625" style="232"/>
    <col min="11777" max="11777" width="4.42578125" style="232" customWidth="1"/>
    <col min="11778" max="11778" width="11.5703125" style="232" customWidth="1"/>
    <col min="11779" max="11779" width="40.42578125" style="232" customWidth="1"/>
    <col min="11780" max="11780" width="5.5703125" style="232" customWidth="1"/>
    <col min="11781" max="11781" width="8.5703125" style="232" customWidth="1"/>
    <col min="11782" max="11782" width="9.85546875" style="232" customWidth="1"/>
    <col min="11783" max="11783" width="13.85546875" style="232" customWidth="1"/>
    <col min="11784" max="11784" width="11.7109375" style="232" customWidth="1"/>
    <col min="11785" max="11785" width="11.5703125" style="232" customWidth="1"/>
    <col min="11786" max="11786" width="11" style="232" customWidth="1"/>
    <col min="11787" max="11787" width="10.42578125" style="232" customWidth="1"/>
    <col min="11788" max="11788" width="75.42578125" style="232" customWidth="1"/>
    <col min="11789" max="11789" width="45.28515625" style="232" customWidth="1"/>
    <col min="11790" max="12032" width="9.140625" style="232"/>
    <col min="12033" max="12033" width="4.42578125" style="232" customWidth="1"/>
    <col min="12034" max="12034" width="11.5703125" style="232" customWidth="1"/>
    <col min="12035" max="12035" width="40.42578125" style="232" customWidth="1"/>
    <col min="12036" max="12036" width="5.5703125" style="232" customWidth="1"/>
    <col min="12037" max="12037" width="8.5703125" style="232" customWidth="1"/>
    <col min="12038" max="12038" width="9.85546875" style="232" customWidth="1"/>
    <col min="12039" max="12039" width="13.85546875" style="232" customWidth="1"/>
    <col min="12040" max="12040" width="11.7109375" style="232" customWidth="1"/>
    <col min="12041" max="12041" width="11.5703125" style="232" customWidth="1"/>
    <col min="12042" max="12042" width="11" style="232" customWidth="1"/>
    <col min="12043" max="12043" width="10.42578125" style="232" customWidth="1"/>
    <col min="12044" max="12044" width="75.42578125" style="232" customWidth="1"/>
    <col min="12045" max="12045" width="45.28515625" style="232" customWidth="1"/>
    <col min="12046" max="12288" width="9.140625" style="232"/>
    <col min="12289" max="12289" width="4.42578125" style="232" customWidth="1"/>
    <col min="12290" max="12290" width="11.5703125" style="232" customWidth="1"/>
    <col min="12291" max="12291" width="40.42578125" style="232" customWidth="1"/>
    <col min="12292" max="12292" width="5.5703125" style="232" customWidth="1"/>
    <col min="12293" max="12293" width="8.5703125" style="232" customWidth="1"/>
    <col min="12294" max="12294" width="9.85546875" style="232" customWidth="1"/>
    <col min="12295" max="12295" width="13.85546875" style="232" customWidth="1"/>
    <col min="12296" max="12296" width="11.7109375" style="232" customWidth="1"/>
    <col min="12297" max="12297" width="11.5703125" style="232" customWidth="1"/>
    <col min="12298" max="12298" width="11" style="232" customWidth="1"/>
    <col min="12299" max="12299" width="10.42578125" style="232" customWidth="1"/>
    <col min="12300" max="12300" width="75.42578125" style="232" customWidth="1"/>
    <col min="12301" max="12301" width="45.28515625" style="232" customWidth="1"/>
    <col min="12302" max="12544" width="9.140625" style="232"/>
    <col min="12545" max="12545" width="4.42578125" style="232" customWidth="1"/>
    <col min="12546" max="12546" width="11.5703125" style="232" customWidth="1"/>
    <col min="12547" max="12547" width="40.42578125" style="232" customWidth="1"/>
    <col min="12548" max="12548" width="5.5703125" style="232" customWidth="1"/>
    <col min="12549" max="12549" width="8.5703125" style="232" customWidth="1"/>
    <col min="12550" max="12550" width="9.85546875" style="232" customWidth="1"/>
    <col min="12551" max="12551" width="13.85546875" style="232" customWidth="1"/>
    <col min="12552" max="12552" width="11.7109375" style="232" customWidth="1"/>
    <col min="12553" max="12553" width="11.5703125" style="232" customWidth="1"/>
    <col min="12554" max="12554" width="11" style="232" customWidth="1"/>
    <col min="12555" max="12555" width="10.42578125" style="232" customWidth="1"/>
    <col min="12556" max="12556" width="75.42578125" style="232" customWidth="1"/>
    <col min="12557" max="12557" width="45.28515625" style="232" customWidth="1"/>
    <col min="12558" max="12800" width="9.140625" style="232"/>
    <col min="12801" max="12801" width="4.42578125" style="232" customWidth="1"/>
    <col min="12802" max="12802" width="11.5703125" style="232" customWidth="1"/>
    <col min="12803" max="12803" width="40.42578125" style="232" customWidth="1"/>
    <col min="12804" max="12804" width="5.5703125" style="232" customWidth="1"/>
    <col min="12805" max="12805" width="8.5703125" style="232" customWidth="1"/>
    <col min="12806" max="12806" width="9.85546875" style="232" customWidth="1"/>
    <col min="12807" max="12807" width="13.85546875" style="232" customWidth="1"/>
    <col min="12808" max="12808" width="11.7109375" style="232" customWidth="1"/>
    <col min="12809" max="12809" width="11.5703125" style="232" customWidth="1"/>
    <col min="12810" max="12810" width="11" style="232" customWidth="1"/>
    <col min="12811" max="12811" width="10.42578125" style="232" customWidth="1"/>
    <col min="12812" max="12812" width="75.42578125" style="232" customWidth="1"/>
    <col min="12813" max="12813" width="45.28515625" style="232" customWidth="1"/>
    <col min="12814" max="13056" width="9.140625" style="232"/>
    <col min="13057" max="13057" width="4.42578125" style="232" customWidth="1"/>
    <col min="13058" max="13058" width="11.5703125" style="232" customWidth="1"/>
    <col min="13059" max="13059" width="40.42578125" style="232" customWidth="1"/>
    <col min="13060" max="13060" width="5.5703125" style="232" customWidth="1"/>
    <col min="13061" max="13061" width="8.5703125" style="232" customWidth="1"/>
    <col min="13062" max="13062" width="9.85546875" style="232" customWidth="1"/>
    <col min="13063" max="13063" width="13.85546875" style="232" customWidth="1"/>
    <col min="13064" max="13064" width="11.7109375" style="232" customWidth="1"/>
    <col min="13065" max="13065" width="11.5703125" style="232" customWidth="1"/>
    <col min="13066" max="13066" width="11" style="232" customWidth="1"/>
    <col min="13067" max="13067" width="10.42578125" style="232" customWidth="1"/>
    <col min="13068" max="13068" width="75.42578125" style="232" customWidth="1"/>
    <col min="13069" max="13069" width="45.28515625" style="232" customWidth="1"/>
    <col min="13070" max="13312" width="9.140625" style="232"/>
    <col min="13313" max="13313" width="4.42578125" style="232" customWidth="1"/>
    <col min="13314" max="13314" width="11.5703125" style="232" customWidth="1"/>
    <col min="13315" max="13315" width="40.42578125" style="232" customWidth="1"/>
    <col min="13316" max="13316" width="5.5703125" style="232" customWidth="1"/>
    <col min="13317" max="13317" width="8.5703125" style="232" customWidth="1"/>
    <col min="13318" max="13318" width="9.85546875" style="232" customWidth="1"/>
    <col min="13319" max="13319" width="13.85546875" style="232" customWidth="1"/>
    <col min="13320" max="13320" width="11.7109375" style="232" customWidth="1"/>
    <col min="13321" max="13321" width="11.5703125" style="232" customWidth="1"/>
    <col min="13322" max="13322" width="11" style="232" customWidth="1"/>
    <col min="13323" max="13323" width="10.42578125" style="232" customWidth="1"/>
    <col min="13324" max="13324" width="75.42578125" style="232" customWidth="1"/>
    <col min="13325" max="13325" width="45.28515625" style="232" customWidth="1"/>
    <col min="13326" max="13568" width="9.140625" style="232"/>
    <col min="13569" max="13569" width="4.42578125" style="232" customWidth="1"/>
    <col min="13570" max="13570" width="11.5703125" style="232" customWidth="1"/>
    <col min="13571" max="13571" width="40.42578125" style="232" customWidth="1"/>
    <col min="13572" max="13572" width="5.5703125" style="232" customWidth="1"/>
    <col min="13573" max="13573" width="8.5703125" style="232" customWidth="1"/>
    <col min="13574" max="13574" width="9.85546875" style="232" customWidth="1"/>
    <col min="13575" max="13575" width="13.85546875" style="232" customWidth="1"/>
    <col min="13576" max="13576" width="11.7109375" style="232" customWidth="1"/>
    <col min="13577" max="13577" width="11.5703125" style="232" customWidth="1"/>
    <col min="13578" max="13578" width="11" style="232" customWidth="1"/>
    <col min="13579" max="13579" width="10.42578125" style="232" customWidth="1"/>
    <col min="13580" max="13580" width="75.42578125" style="232" customWidth="1"/>
    <col min="13581" max="13581" width="45.28515625" style="232" customWidth="1"/>
    <col min="13582" max="13824" width="9.140625" style="232"/>
    <col min="13825" max="13825" width="4.42578125" style="232" customWidth="1"/>
    <col min="13826" max="13826" width="11.5703125" style="232" customWidth="1"/>
    <col min="13827" max="13827" width="40.42578125" style="232" customWidth="1"/>
    <col min="13828" max="13828" width="5.5703125" style="232" customWidth="1"/>
    <col min="13829" max="13829" width="8.5703125" style="232" customWidth="1"/>
    <col min="13830" max="13830" width="9.85546875" style="232" customWidth="1"/>
    <col min="13831" max="13831" width="13.85546875" style="232" customWidth="1"/>
    <col min="13832" max="13832" width="11.7109375" style="232" customWidth="1"/>
    <col min="13833" max="13833" width="11.5703125" style="232" customWidth="1"/>
    <col min="13834" max="13834" width="11" style="232" customWidth="1"/>
    <col min="13835" max="13835" width="10.42578125" style="232" customWidth="1"/>
    <col min="13836" max="13836" width="75.42578125" style="232" customWidth="1"/>
    <col min="13837" max="13837" width="45.28515625" style="232" customWidth="1"/>
    <col min="13838" max="14080" width="9.140625" style="232"/>
    <col min="14081" max="14081" width="4.42578125" style="232" customWidth="1"/>
    <col min="14082" max="14082" width="11.5703125" style="232" customWidth="1"/>
    <col min="14083" max="14083" width="40.42578125" style="232" customWidth="1"/>
    <col min="14084" max="14084" width="5.5703125" style="232" customWidth="1"/>
    <col min="14085" max="14085" width="8.5703125" style="232" customWidth="1"/>
    <col min="14086" max="14086" width="9.85546875" style="232" customWidth="1"/>
    <col min="14087" max="14087" width="13.85546875" style="232" customWidth="1"/>
    <col min="14088" max="14088" width="11.7109375" style="232" customWidth="1"/>
    <col min="14089" max="14089" width="11.5703125" style="232" customWidth="1"/>
    <col min="14090" max="14090" width="11" style="232" customWidth="1"/>
    <col min="14091" max="14091" width="10.42578125" style="232" customWidth="1"/>
    <col min="14092" max="14092" width="75.42578125" style="232" customWidth="1"/>
    <col min="14093" max="14093" width="45.28515625" style="232" customWidth="1"/>
    <col min="14094" max="14336" width="9.140625" style="232"/>
    <col min="14337" max="14337" width="4.42578125" style="232" customWidth="1"/>
    <col min="14338" max="14338" width="11.5703125" style="232" customWidth="1"/>
    <col min="14339" max="14339" width="40.42578125" style="232" customWidth="1"/>
    <col min="14340" max="14340" width="5.5703125" style="232" customWidth="1"/>
    <col min="14341" max="14341" width="8.5703125" style="232" customWidth="1"/>
    <col min="14342" max="14342" width="9.85546875" style="232" customWidth="1"/>
    <col min="14343" max="14343" width="13.85546875" style="232" customWidth="1"/>
    <col min="14344" max="14344" width="11.7109375" style="232" customWidth="1"/>
    <col min="14345" max="14345" width="11.5703125" style="232" customWidth="1"/>
    <col min="14346" max="14346" width="11" style="232" customWidth="1"/>
    <col min="14347" max="14347" width="10.42578125" style="232" customWidth="1"/>
    <col min="14348" max="14348" width="75.42578125" style="232" customWidth="1"/>
    <col min="14349" max="14349" width="45.28515625" style="232" customWidth="1"/>
    <col min="14350" max="14592" width="9.140625" style="232"/>
    <col min="14593" max="14593" width="4.42578125" style="232" customWidth="1"/>
    <col min="14594" max="14594" width="11.5703125" style="232" customWidth="1"/>
    <col min="14595" max="14595" width="40.42578125" style="232" customWidth="1"/>
    <col min="14596" max="14596" width="5.5703125" style="232" customWidth="1"/>
    <col min="14597" max="14597" width="8.5703125" style="232" customWidth="1"/>
    <col min="14598" max="14598" width="9.85546875" style="232" customWidth="1"/>
    <col min="14599" max="14599" width="13.85546875" style="232" customWidth="1"/>
    <col min="14600" max="14600" width="11.7109375" style="232" customWidth="1"/>
    <col min="14601" max="14601" width="11.5703125" style="232" customWidth="1"/>
    <col min="14602" max="14602" width="11" style="232" customWidth="1"/>
    <col min="14603" max="14603" width="10.42578125" style="232" customWidth="1"/>
    <col min="14604" max="14604" width="75.42578125" style="232" customWidth="1"/>
    <col min="14605" max="14605" width="45.28515625" style="232" customWidth="1"/>
    <col min="14606" max="14848" width="9.140625" style="232"/>
    <col min="14849" max="14849" width="4.42578125" style="232" customWidth="1"/>
    <col min="14850" max="14850" width="11.5703125" style="232" customWidth="1"/>
    <col min="14851" max="14851" width="40.42578125" style="232" customWidth="1"/>
    <col min="14852" max="14852" width="5.5703125" style="232" customWidth="1"/>
    <col min="14853" max="14853" width="8.5703125" style="232" customWidth="1"/>
    <col min="14854" max="14854" width="9.85546875" style="232" customWidth="1"/>
    <col min="14855" max="14855" width="13.85546875" style="232" customWidth="1"/>
    <col min="14856" max="14856" width="11.7109375" style="232" customWidth="1"/>
    <col min="14857" max="14857" width="11.5703125" style="232" customWidth="1"/>
    <col min="14858" max="14858" width="11" style="232" customWidth="1"/>
    <col min="14859" max="14859" width="10.42578125" style="232" customWidth="1"/>
    <col min="14860" max="14860" width="75.42578125" style="232" customWidth="1"/>
    <col min="14861" max="14861" width="45.28515625" style="232" customWidth="1"/>
    <col min="14862" max="15104" width="9.140625" style="232"/>
    <col min="15105" max="15105" width="4.42578125" style="232" customWidth="1"/>
    <col min="15106" max="15106" width="11.5703125" style="232" customWidth="1"/>
    <col min="15107" max="15107" width="40.42578125" style="232" customWidth="1"/>
    <col min="15108" max="15108" width="5.5703125" style="232" customWidth="1"/>
    <col min="15109" max="15109" width="8.5703125" style="232" customWidth="1"/>
    <col min="15110" max="15110" width="9.85546875" style="232" customWidth="1"/>
    <col min="15111" max="15111" width="13.85546875" style="232" customWidth="1"/>
    <col min="15112" max="15112" width="11.7109375" style="232" customWidth="1"/>
    <col min="15113" max="15113" width="11.5703125" style="232" customWidth="1"/>
    <col min="15114" max="15114" width="11" style="232" customWidth="1"/>
    <col min="15115" max="15115" width="10.42578125" style="232" customWidth="1"/>
    <col min="15116" max="15116" width="75.42578125" style="232" customWidth="1"/>
    <col min="15117" max="15117" width="45.28515625" style="232" customWidth="1"/>
    <col min="15118" max="15360" width="9.140625" style="232"/>
    <col min="15361" max="15361" width="4.42578125" style="232" customWidth="1"/>
    <col min="15362" max="15362" width="11.5703125" style="232" customWidth="1"/>
    <col min="15363" max="15363" width="40.42578125" style="232" customWidth="1"/>
    <col min="15364" max="15364" width="5.5703125" style="232" customWidth="1"/>
    <col min="15365" max="15365" width="8.5703125" style="232" customWidth="1"/>
    <col min="15366" max="15366" width="9.85546875" style="232" customWidth="1"/>
    <col min="15367" max="15367" width="13.85546875" style="232" customWidth="1"/>
    <col min="15368" max="15368" width="11.7109375" style="232" customWidth="1"/>
    <col min="15369" max="15369" width="11.5703125" style="232" customWidth="1"/>
    <col min="15370" max="15370" width="11" style="232" customWidth="1"/>
    <col min="15371" max="15371" width="10.42578125" style="232" customWidth="1"/>
    <col min="15372" max="15372" width="75.42578125" style="232" customWidth="1"/>
    <col min="15373" max="15373" width="45.28515625" style="232" customWidth="1"/>
    <col min="15374" max="15616" width="9.140625" style="232"/>
    <col min="15617" max="15617" width="4.42578125" style="232" customWidth="1"/>
    <col min="15618" max="15618" width="11.5703125" style="232" customWidth="1"/>
    <col min="15619" max="15619" width="40.42578125" style="232" customWidth="1"/>
    <col min="15620" max="15620" width="5.5703125" style="232" customWidth="1"/>
    <col min="15621" max="15621" width="8.5703125" style="232" customWidth="1"/>
    <col min="15622" max="15622" width="9.85546875" style="232" customWidth="1"/>
    <col min="15623" max="15623" width="13.85546875" style="232" customWidth="1"/>
    <col min="15624" max="15624" width="11.7109375" style="232" customWidth="1"/>
    <col min="15625" max="15625" width="11.5703125" style="232" customWidth="1"/>
    <col min="15626" max="15626" width="11" style="232" customWidth="1"/>
    <col min="15627" max="15627" width="10.42578125" style="232" customWidth="1"/>
    <col min="15628" max="15628" width="75.42578125" style="232" customWidth="1"/>
    <col min="15629" max="15629" width="45.28515625" style="232" customWidth="1"/>
    <col min="15630" max="15872" width="9.140625" style="232"/>
    <col min="15873" max="15873" width="4.42578125" style="232" customWidth="1"/>
    <col min="15874" max="15874" width="11.5703125" style="232" customWidth="1"/>
    <col min="15875" max="15875" width="40.42578125" style="232" customWidth="1"/>
    <col min="15876" max="15876" width="5.5703125" style="232" customWidth="1"/>
    <col min="15877" max="15877" width="8.5703125" style="232" customWidth="1"/>
    <col min="15878" max="15878" width="9.85546875" style="232" customWidth="1"/>
    <col min="15879" max="15879" width="13.85546875" style="232" customWidth="1"/>
    <col min="15880" max="15880" width="11.7109375" style="232" customWidth="1"/>
    <col min="15881" max="15881" width="11.5703125" style="232" customWidth="1"/>
    <col min="15882" max="15882" width="11" style="232" customWidth="1"/>
    <col min="15883" max="15883" width="10.42578125" style="232" customWidth="1"/>
    <col min="15884" max="15884" width="75.42578125" style="232" customWidth="1"/>
    <col min="15885" max="15885" width="45.28515625" style="232" customWidth="1"/>
    <col min="15886" max="16128" width="9.140625" style="232"/>
    <col min="16129" max="16129" width="4.42578125" style="232" customWidth="1"/>
    <col min="16130" max="16130" width="11.5703125" style="232" customWidth="1"/>
    <col min="16131" max="16131" width="40.42578125" style="232" customWidth="1"/>
    <col min="16132" max="16132" width="5.5703125" style="232" customWidth="1"/>
    <col min="16133" max="16133" width="8.5703125" style="232" customWidth="1"/>
    <col min="16134" max="16134" width="9.85546875" style="232" customWidth="1"/>
    <col min="16135" max="16135" width="13.85546875" style="232" customWidth="1"/>
    <col min="16136" max="16136" width="11.7109375" style="232" customWidth="1"/>
    <col min="16137" max="16137" width="11.5703125" style="232" customWidth="1"/>
    <col min="16138" max="16138" width="11" style="232" customWidth="1"/>
    <col min="16139" max="16139" width="10.42578125" style="232" customWidth="1"/>
    <col min="16140" max="16140" width="75.42578125" style="232" customWidth="1"/>
    <col min="16141" max="16141" width="45.28515625" style="232" customWidth="1"/>
    <col min="16142" max="16384" width="9.140625" style="232"/>
  </cols>
  <sheetData>
    <row r="1" spans="1:80" ht="15.75" x14ac:dyDescent="0.25">
      <c r="A1" s="327" t="s">
        <v>102</v>
      </c>
      <c r="B1" s="327"/>
      <c r="C1" s="327"/>
      <c r="D1" s="327"/>
      <c r="E1" s="327"/>
      <c r="F1" s="327"/>
      <c r="G1" s="327"/>
    </row>
    <row r="2" spans="1:80" ht="14.25" customHeight="1" thickBot="1" x14ac:dyDescent="0.25">
      <c r="B2" s="233"/>
      <c r="C2" s="234"/>
      <c r="D2" s="234"/>
      <c r="E2" s="235"/>
      <c r="F2" s="234"/>
      <c r="G2" s="234"/>
    </row>
    <row r="3" spans="1:80" ht="13.5" thickTop="1" x14ac:dyDescent="0.2">
      <c r="A3" s="316" t="s">
        <v>2</v>
      </c>
      <c r="B3" s="317"/>
      <c r="C3" s="186" t="s">
        <v>105</v>
      </c>
      <c r="D3" s="236"/>
      <c r="E3" s="237" t="s">
        <v>85</v>
      </c>
      <c r="F3" s="238" t="str">
        <f>'01 01 Rek'!H1</f>
        <v>01</v>
      </c>
      <c r="G3" s="239"/>
    </row>
    <row r="4" spans="1:80" ht="13.5" thickBot="1" x14ac:dyDescent="0.25">
      <c r="A4" s="328" t="s">
        <v>76</v>
      </c>
      <c r="B4" s="319"/>
      <c r="C4" s="192" t="s">
        <v>108</v>
      </c>
      <c r="D4" s="240"/>
      <c r="E4" s="329" t="str">
        <f>'01 01 Rek'!G2</f>
        <v>Stavební část</v>
      </c>
      <c r="F4" s="330"/>
      <c r="G4" s="331"/>
    </row>
    <row r="5" spans="1:80" ht="13.5" thickTop="1" x14ac:dyDescent="0.2">
      <c r="A5" s="241"/>
      <c r="G5" s="243"/>
    </row>
    <row r="6" spans="1:80" ht="27" customHeight="1" x14ac:dyDescent="0.2">
      <c r="A6" s="244" t="s">
        <v>86</v>
      </c>
      <c r="B6" s="245" t="s">
        <v>87</v>
      </c>
      <c r="C6" s="245" t="s">
        <v>88</v>
      </c>
      <c r="D6" s="245" t="s">
        <v>89</v>
      </c>
      <c r="E6" s="246" t="s">
        <v>90</v>
      </c>
      <c r="F6" s="245" t="s">
        <v>91</v>
      </c>
      <c r="G6" s="247" t="s">
        <v>92</v>
      </c>
      <c r="H6" s="248" t="s">
        <v>93</v>
      </c>
      <c r="I6" s="248" t="s">
        <v>94</v>
      </c>
      <c r="J6" s="248" t="s">
        <v>95</v>
      </c>
      <c r="K6" s="248" t="s">
        <v>96</v>
      </c>
    </row>
    <row r="7" spans="1:80" x14ac:dyDescent="0.2">
      <c r="A7" s="249" t="s">
        <v>97</v>
      </c>
      <c r="B7" s="250" t="s">
        <v>98</v>
      </c>
      <c r="C7" s="251" t="s">
        <v>99</v>
      </c>
      <c r="D7" s="252"/>
      <c r="E7" s="253"/>
      <c r="F7" s="253"/>
      <c r="G7" s="254"/>
      <c r="H7" s="255"/>
      <c r="I7" s="256"/>
      <c r="J7" s="257"/>
      <c r="K7" s="258"/>
      <c r="O7" s="259">
        <v>1</v>
      </c>
    </row>
    <row r="8" spans="1:80" ht="22.5" x14ac:dyDescent="0.2">
      <c r="A8" s="260">
        <v>1</v>
      </c>
      <c r="B8" s="261" t="s">
        <v>110</v>
      </c>
      <c r="C8" s="262" t="s">
        <v>111</v>
      </c>
      <c r="D8" s="263" t="s">
        <v>112</v>
      </c>
      <c r="E8" s="264">
        <v>3</v>
      </c>
      <c r="F8" s="264">
        <v>0</v>
      </c>
      <c r="G8" s="265">
        <f>E8*F8</f>
        <v>0</v>
      </c>
      <c r="H8" s="266">
        <v>0</v>
      </c>
      <c r="I8" s="267">
        <f>E8*H8</f>
        <v>0</v>
      </c>
      <c r="J8" s="266">
        <v>0</v>
      </c>
      <c r="K8" s="267">
        <f>E8*J8</f>
        <v>0</v>
      </c>
      <c r="O8" s="259">
        <v>2</v>
      </c>
      <c r="AA8" s="232">
        <v>1</v>
      </c>
      <c r="AB8" s="232">
        <v>1</v>
      </c>
      <c r="AC8" s="232">
        <v>1</v>
      </c>
      <c r="AZ8" s="232">
        <v>1</v>
      </c>
      <c r="BA8" s="232">
        <f>IF(AZ8=1,G8,0)</f>
        <v>0</v>
      </c>
      <c r="BB8" s="232">
        <f>IF(AZ8=2,G8,0)</f>
        <v>0</v>
      </c>
      <c r="BC8" s="232">
        <f>IF(AZ8=3,G8,0)</f>
        <v>0</v>
      </c>
      <c r="BD8" s="232">
        <f>IF(AZ8=4,G8,0)</f>
        <v>0</v>
      </c>
      <c r="BE8" s="232">
        <f>IF(AZ8=5,G8,0)</f>
        <v>0</v>
      </c>
      <c r="CA8" s="259">
        <v>1</v>
      </c>
      <c r="CB8" s="259">
        <v>1</v>
      </c>
    </row>
    <row r="9" spans="1:80" x14ac:dyDescent="0.2">
      <c r="A9" s="268"/>
      <c r="B9" s="271"/>
      <c r="C9" s="325" t="s">
        <v>113</v>
      </c>
      <c r="D9" s="326"/>
      <c r="E9" s="272">
        <v>3</v>
      </c>
      <c r="F9" s="273"/>
      <c r="G9" s="274"/>
      <c r="H9" s="275"/>
      <c r="I9" s="269"/>
      <c r="J9" s="276"/>
      <c r="K9" s="269"/>
      <c r="M9" s="270" t="s">
        <v>113</v>
      </c>
      <c r="O9" s="259"/>
    </row>
    <row r="10" spans="1:80" x14ac:dyDescent="0.2">
      <c r="A10" s="260">
        <v>2</v>
      </c>
      <c r="B10" s="261" t="s">
        <v>114</v>
      </c>
      <c r="C10" s="262" t="s">
        <v>115</v>
      </c>
      <c r="D10" s="263" t="s">
        <v>112</v>
      </c>
      <c r="E10" s="264">
        <v>1.5</v>
      </c>
      <c r="F10" s="264">
        <v>0</v>
      </c>
      <c r="G10" s="265">
        <f>E10*F10</f>
        <v>0</v>
      </c>
      <c r="H10" s="266">
        <v>0</v>
      </c>
      <c r="I10" s="267">
        <f>E10*H10</f>
        <v>0</v>
      </c>
      <c r="J10" s="266">
        <v>0</v>
      </c>
      <c r="K10" s="267">
        <f>E10*J10</f>
        <v>0</v>
      </c>
      <c r="O10" s="259">
        <v>2</v>
      </c>
      <c r="AA10" s="232">
        <v>1</v>
      </c>
      <c r="AB10" s="232">
        <v>1</v>
      </c>
      <c r="AC10" s="232">
        <v>1</v>
      </c>
      <c r="AZ10" s="232">
        <v>1</v>
      </c>
      <c r="BA10" s="232">
        <f>IF(AZ10=1,G10,0)</f>
        <v>0</v>
      </c>
      <c r="BB10" s="232">
        <f>IF(AZ10=2,G10,0)</f>
        <v>0</v>
      </c>
      <c r="BC10" s="232">
        <f>IF(AZ10=3,G10,0)</f>
        <v>0</v>
      </c>
      <c r="BD10" s="232">
        <f>IF(AZ10=4,G10,0)</f>
        <v>0</v>
      </c>
      <c r="BE10" s="232">
        <f>IF(AZ10=5,G10,0)</f>
        <v>0</v>
      </c>
      <c r="CA10" s="259">
        <v>1</v>
      </c>
      <c r="CB10" s="259">
        <v>1</v>
      </c>
    </row>
    <row r="11" spans="1:80" x14ac:dyDescent="0.2">
      <c r="A11" s="268"/>
      <c r="B11" s="271"/>
      <c r="C11" s="325" t="s">
        <v>116</v>
      </c>
      <c r="D11" s="326"/>
      <c r="E11" s="272">
        <v>1.5</v>
      </c>
      <c r="F11" s="273"/>
      <c r="G11" s="274"/>
      <c r="H11" s="275"/>
      <c r="I11" s="269"/>
      <c r="J11" s="276"/>
      <c r="K11" s="269"/>
      <c r="M11" s="270" t="s">
        <v>116</v>
      </c>
      <c r="O11" s="259"/>
    </row>
    <row r="12" spans="1:80" x14ac:dyDescent="0.2">
      <c r="A12" s="260">
        <v>3</v>
      </c>
      <c r="B12" s="261" t="s">
        <v>117</v>
      </c>
      <c r="C12" s="262" t="s">
        <v>118</v>
      </c>
      <c r="D12" s="263" t="s">
        <v>112</v>
      </c>
      <c r="E12" s="264">
        <v>1.5</v>
      </c>
      <c r="F12" s="264">
        <v>0</v>
      </c>
      <c r="G12" s="265">
        <f>E12*F12</f>
        <v>0</v>
      </c>
      <c r="H12" s="266">
        <v>0</v>
      </c>
      <c r="I12" s="267">
        <f>E12*H12</f>
        <v>0</v>
      </c>
      <c r="J12" s="266">
        <v>0</v>
      </c>
      <c r="K12" s="267">
        <f>E12*J12</f>
        <v>0</v>
      </c>
      <c r="O12" s="259">
        <v>2</v>
      </c>
      <c r="AA12" s="232">
        <v>1</v>
      </c>
      <c r="AB12" s="232">
        <v>1</v>
      </c>
      <c r="AC12" s="232">
        <v>1</v>
      </c>
      <c r="AZ12" s="232">
        <v>1</v>
      </c>
      <c r="BA12" s="232">
        <f>IF(AZ12=1,G12,0)</f>
        <v>0</v>
      </c>
      <c r="BB12" s="232">
        <f>IF(AZ12=2,G12,0)</f>
        <v>0</v>
      </c>
      <c r="BC12" s="232">
        <f>IF(AZ12=3,G12,0)</f>
        <v>0</v>
      </c>
      <c r="BD12" s="232">
        <f>IF(AZ12=4,G12,0)</f>
        <v>0</v>
      </c>
      <c r="BE12" s="232">
        <f>IF(AZ12=5,G12,0)</f>
        <v>0</v>
      </c>
      <c r="CA12" s="259">
        <v>1</v>
      </c>
      <c r="CB12" s="259">
        <v>1</v>
      </c>
    </row>
    <row r="13" spans="1:80" x14ac:dyDescent="0.2">
      <c r="A13" s="260">
        <v>4</v>
      </c>
      <c r="B13" s="261" t="s">
        <v>119</v>
      </c>
      <c r="C13" s="262" t="s">
        <v>120</v>
      </c>
      <c r="D13" s="263" t="s">
        <v>112</v>
      </c>
      <c r="E13" s="264">
        <v>1.5</v>
      </c>
      <c r="F13" s="264">
        <v>0</v>
      </c>
      <c r="G13" s="265">
        <f>E13*F13</f>
        <v>0</v>
      </c>
      <c r="H13" s="266">
        <v>0</v>
      </c>
      <c r="I13" s="267">
        <f>E13*H13</f>
        <v>0</v>
      </c>
      <c r="J13" s="266">
        <v>0</v>
      </c>
      <c r="K13" s="267">
        <f>E13*J13</f>
        <v>0</v>
      </c>
      <c r="O13" s="259">
        <v>2</v>
      </c>
      <c r="AA13" s="232">
        <v>1</v>
      </c>
      <c r="AB13" s="232">
        <v>1</v>
      </c>
      <c r="AC13" s="232">
        <v>1</v>
      </c>
      <c r="AZ13" s="232">
        <v>1</v>
      </c>
      <c r="BA13" s="232">
        <f>IF(AZ13=1,G13,0)</f>
        <v>0</v>
      </c>
      <c r="BB13" s="232">
        <f>IF(AZ13=2,G13,0)</f>
        <v>0</v>
      </c>
      <c r="BC13" s="232">
        <f>IF(AZ13=3,G13,0)</f>
        <v>0</v>
      </c>
      <c r="BD13" s="232">
        <f>IF(AZ13=4,G13,0)</f>
        <v>0</v>
      </c>
      <c r="BE13" s="232">
        <f>IF(AZ13=5,G13,0)</f>
        <v>0</v>
      </c>
      <c r="CA13" s="259">
        <v>1</v>
      </c>
      <c r="CB13" s="259">
        <v>1</v>
      </c>
    </row>
    <row r="14" spans="1:80" ht="22.5" x14ac:dyDescent="0.2">
      <c r="A14" s="260">
        <v>5</v>
      </c>
      <c r="B14" s="261" t="s">
        <v>121</v>
      </c>
      <c r="C14" s="262" t="s">
        <v>122</v>
      </c>
      <c r="D14" s="263" t="s">
        <v>112</v>
      </c>
      <c r="E14" s="264">
        <v>1.5</v>
      </c>
      <c r="F14" s="264">
        <v>0</v>
      </c>
      <c r="G14" s="265">
        <f>E14*F14</f>
        <v>0</v>
      </c>
      <c r="H14" s="266">
        <v>1.7</v>
      </c>
      <c r="I14" s="267">
        <f>E14*H14</f>
        <v>2.5499999999999998</v>
      </c>
      <c r="J14" s="266">
        <v>0</v>
      </c>
      <c r="K14" s="267">
        <f>E14*J14</f>
        <v>0</v>
      </c>
      <c r="O14" s="259">
        <v>2</v>
      </c>
      <c r="AA14" s="232">
        <v>1</v>
      </c>
      <c r="AB14" s="232">
        <v>1</v>
      </c>
      <c r="AC14" s="232">
        <v>1</v>
      </c>
      <c r="AZ14" s="232">
        <v>1</v>
      </c>
      <c r="BA14" s="232">
        <f>IF(AZ14=1,G14,0)</f>
        <v>0</v>
      </c>
      <c r="BB14" s="232">
        <f>IF(AZ14=2,G14,0)</f>
        <v>0</v>
      </c>
      <c r="BC14" s="232">
        <f>IF(AZ14=3,G14,0)</f>
        <v>0</v>
      </c>
      <c r="BD14" s="232">
        <f>IF(AZ14=4,G14,0)</f>
        <v>0</v>
      </c>
      <c r="BE14" s="232">
        <f>IF(AZ14=5,G14,0)</f>
        <v>0</v>
      </c>
      <c r="CA14" s="259">
        <v>1</v>
      </c>
      <c r="CB14" s="259">
        <v>1</v>
      </c>
    </row>
    <row r="15" spans="1:80" x14ac:dyDescent="0.2">
      <c r="A15" s="268"/>
      <c r="B15" s="271"/>
      <c r="C15" s="325" t="s">
        <v>123</v>
      </c>
      <c r="D15" s="326"/>
      <c r="E15" s="272">
        <v>1.5</v>
      </c>
      <c r="F15" s="273"/>
      <c r="G15" s="274"/>
      <c r="H15" s="275"/>
      <c r="I15" s="269"/>
      <c r="J15" s="276"/>
      <c r="K15" s="269"/>
      <c r="M15" s="270" t="s">
        <v>123</v>
      </c>
      <c r="O15" s="259"/>
    </row>
    <row r="16" spans="1:80" x14ac:dyDescent="0.2">
      <c r="A16" s="260">
        <v>6</v>
      </c>
      <c r="B16" s="261" t="s">
        <v>124</v>
      </c>
      <c r="C16" s="262" t="s">
        <v>125</v>
      </c>
      <c r="D16" s="263" t="s">
        <v>112</v>
      </c>
      <c r="E16" s="264">
        <v>1.5</v>
      </c>
      <c r="F16" s="264">
        <v>0</v>
      </c>
      <c r="G16" s="265">
        <f>E16*F16</f>
        <v>0</v>
      </c>
      <c r="H16" s="266">
        <v>0</v>
      </c>
      <c r="I16" s="267">
        <f>E16*H16</f>
        <v>0</v>
      </c>
      <c r="J16" s="266">
        <v>0</v>
      </c>
      <c r="K16" s="267">
        <f>E16*J16</f>
        <v>0</v>
      </c>
      <c r="O16" s="259">
        <v>2</v>
      </c>
      <c r="AA16" s="232">
        <v>1</v>
      </c>
      <c r="AB16" s="232">
        <v>1</v>
      </c>
      <c r="AC16" s="232">
        <v>1</v>
      </c>
      <c r="AZ16" s="232">
        <v>1</v>
      </c>
      <c r="BA16" s="232">
        <f>IF(AZ16=1,G16,0)</f>
        <v>0</v>
      </c>
      <c r="BB16" s="232">
        <f>IF(AZ16=2,G16,0)</f>
        <v>0</v>
      </c>
      <c r="BC16" s="232">
        <f>IF(AZ16=3,G16,0)</f>
        <v>0</v>
      </c>
      <c r="BD16" s="232">
        <f>IF(AZ16=4,G16,0)</f>
        <v>0</v>
      </c>
      <c r="BE16" s="232">
        <f>IF(AZ16=5,G16,0)</f>
        <v>0</v>
      </c>
      <c r="CA16" s="259">
        <v>1</v>
      </c>
      <c r="CB16" s="259">
        <v>1</v>
      </c>
    </row>
    <row r="17" spans="1:80" x14ac:dyDescent="0.2">
      <c r="A17" s="277"/>
      <c r="B17" s="278" t="s">
        <v>100</v>
      </c>
      <c r="C17" s="279" t="s">
        <v>109</v>
      </c>
      <c r="D17" s="280"/>
      <c r="E17" s="281"/>
      <c r="F17" s="282"/>
      <c r="G17" s="283">
        <f>SUM(G7:G16)</f>
        <v>0</v>
      </c>
      <c r="H17" s="284"/>
      <c r="I17" s="285">
        <f>SUM(I7:I16)</f>
        <v>2.5499999999999998</v>
      </c>
      <c r="J17" s="284"/>
      <c r="K17" s="285">
        <f>SUM(K7:K16)</f>
        <v>0</v>
      </c>
      <c r="O17" s="259">
        <v>4</v>
      </c>
      <c r="BA17" s="286">
        <f>SUM(BA7:BA16)</f>
        <v>0</v>
      </c>
      <c r="BB17" s="286">
        <f>SUM(BB7:BB16)</f>
        <v>0</v>
      </c>
      <c r="BC17" s="286">
        <f>SUM(BC7:BC16)</f>
        <v>0</v>
      </c>
      <c r="BD17" s="286">
        <f>SUM(BD7:BD16)</f>
        <v>0</v>
      </c>
      <c r="BE17" s="286">
        <f>SUM(BE7:BE16)</f>
        <v>0</v>
      </c>
    </row>
    <row r="18" spans="1:80" x14ac:dyDescent="0.2">
      <c r="A18" s="249" t="s">
        <v>97</v>
      </c>
      <c r="B18" s="250" t="s">
        <v>126</v>
      </c>
      <c r="C18" s="251" t="s">
        <v>127</v>
      </c>
      <c r="D18" s="252"/>
      <c r="E18" s="253"/>
      <c r="F18" s="253"/>
      <c r="G18" s="254"/>
      <c r="H18" s="255"/>
      <c r="I18" s="256"/>
      <c r="J18" s="257"/>
      <c r="K18" s="258"/>
      <c r="O18" s="259">
        <v>1</v>
      </c>
    </row>
    <row r="19" spans="1:80" x14ac:dyDescent="0.2">
      <c r="A19" s="260">
        <v>7</v>
      </c>
      <c r="B19" s="261" t="s">
        <v>129</v>
      </c>
      <c r="C19" s="262" t="s">
        <v>130</v>
      </c>
      <c r="D19" s="263" t="s">
        <v>112</v>
      </c>
      <c r="E19" s="264">
        <v>0.219</v>
      </c>
      <c r="F19" s="264">
        <v>0</v>
      </c>
      <c r="G19" s="265">
        <f>E19*F19</f>
        <v>0</v>
      </c>
      <c r="H19" s="266">
        <v>0.80801999999999996</v>
      </c>
      <c r="I19" s="267">
        <f>E19*H19</f>
        <v>0.17695638</v>
      </c>
      <c r="J19" s="266">
        <v>0</v>
      </c>
      <c r="K19" s="267">
        <f>E19*J19</f>
        <v>0</v>
      </c>
      <c r="O19" s="259">
        <v>2</v>
      </c>
      <c r="AA19" s="232">
        <v>1</v>
      </c>
      <c r="AB19" s="232">
        <v>1</v>
      </c>
      <c r="AC19" s="232">
        <v>1</v>
      </c>
      <c r="AZ19" s="232">
        <v>1</v>
      </c>
      <c r="BA19" s="232">
        <f>IF(AZ19=1,G19,0)</f>
        <v>0</v>
      </c>
      <c r="BB19" s="232">
        <f>IF(AZ19=2,G19,0)</f>
        <v>0</v>
      </c>
      <c r="BC19" s="232">
        <f>IF(AZ19=3,G19,0)</f>
        <v>0</v>
      </c>
      <c r="BD19" s="232">
        <f>IF(AZ19=4,G19,0)</f>
        <v>0</v>
      </c>
      <c r="BE19" s="232">
        <f>IF(AZ19=5,G19,0)</f>
        <v>0</v>
      </c>
      <c r="CA19" s="259">
        <v>1</v>
      </c>
      <c r="CB19" s="259">
        <v>1</v>
      </c>
    </row>
    <row r="20" spans="1:80" x14ac:dyDescent="0.2">
      <c r="A20" s="268"/>
      <c r="B20" s="271"/>
      <c r="C20" s="325" t="s">
        <v>131</v>
      </c>
      <c r="D20" s="326"/>
      <c r="E20" s="272">
        <v>0.219</v>
      </c>
      <c r="F20" s="273"/>
      <c r="G20" s="274"/>
      <c r="H20" s="275"/>
      <c r="I20" s="269"/>
      <c r="J20" s="276"/>
      <c r="K20" s="269"/>
      <c r="M20" s="270" t="s">
        <v>131</v>
      </c>
      <c r="O20" s="259"/>
    </row>
    <row r="21" spans="1:80" x14ac:dyDescent="0.2">
      <c r="A21" s="260">
        <v>8</v>
      </c>
      <c r="B21" s="261" t="s">
        <v>132</v>
      </c>
      <c r="C21" s="262" t="s">
        <v>133</v>
      </c>
      <c r="D21" s="263" t="s">
        <v>112</v>
      </c>
      <c r="E21" s="264">
        <v>1.8548</v>
      </c>
      <c r="F21" s="264">
        <v>0</v>
      </c>
      <c r="G21" s="265">
        <f>E21*F21</f>
        <v>0</v>
      </c>
      <c r="H21" s="266">
        <v>0.69171000000000005</v>
      </c>
      <c r="I21" s="267">
        <f>E21*H21</f>
        <v>1.2829837080000002</v>
      </c>
      <c r="J21" s="266">
        <v>0</v>
      </c>
      <c r="K21" s="267">
        <f>E21*J21</f>
        <v>0</v>
      </c>
      <c r="O21" s="259">
        <v>2</v>
      </c>
      <c r="AA21" s="232">
        <v>1</v>
      </c>
      <c r="AB21" s="232">
        <v>1</v>
      </c>
      <c r="AC21" s="232">
        <v>1</v>
      </c>
      <c r="AZ21" s="232">
        <v>1</v>
      </c>
      <c r="BA21" s="232">
        <f>IF(AZ21=1,G21,0)</f>
        <v>0</v>
      </c>
      <c r="BB21" s="232">
        <f>IF(AZ21=2,G21,0)</f>
        <v>0</v>
      </c>
      <c r="BC21" s="232">
        <f>IF(AZ21=3,G21,0)</f>
        <v>0</v>
      </c>
      <c r="BD21" s="232">
        <f>IF(AZ21=4,G21,0)</f>
        <v>0</v>
      </c>
      <c r="BE21" s="232">
        <f>IF(AZ21=5,G21,0)</f>
        <v>0</v>
      </c>
      <c r="CA21" s="259">
        <v>1</v>
      </c>
      <c r="CB21" s="259">
        <v>1</v>
      </c>
    </row>
    <row r="22" spans="1:80" x14ac:dyDescent="0.2">
      <c r="A22" s="268"/>
      <c r="B22" s="271"/>
      <c r="C22" s="325" t="s">
        <v>134</v>
      </c>
      <c r="D22" s="326"/>
      <c r="E22" s="272">
        <v>1.8548</v>
      </c>
      <c r="F22" s="273"/>
      <c r="G22" s="274"/>
      <c r="H22" s="275"/>
      <c r="I22" s="269"/>
      <c r="J22" s="276"/>
      <c r="K22" s="269"/>
      <c r="M22" s="270" t="s">
        <v>134</v>
      </c>
      <c r="O22" s="259"/>
    </row>
    <row r="23" spans="1:80" ht="22.5" x14ac:dyDescent="0.2">
      <c r="A23" s="260">
        <v>9</v>
      </c>
      <c r="B23" s="261" t="s">
        <v>135</v>
      </c>
      <c r="C23" s="262" t="s">
        <v>136</v>
      </c>
      <c r="D23" s="263" t="s">
        <v>137</v>
      </c>
      <c r="E23" s="264">
        <v>4</v>
      </c>
      <c r="F23" s="264">
        <v>0</v>
      </c>
      <c r="G23" s="265">
        <f>E23*F23</f>
        <v>0</v>
      </c>
      <c r="H23" s="266">
        <v>2.7519999999999999E-2</v>
      </c>
      <c r="I23" s="267">
        <f>E23*H23</f>
        <v>0.11008</v>
      </c>
      <c r="J23" s="266">
        <v>0</v>
      </c>
      <c r="K23" s="267">
        <f>E23*J23</f>
        <v>0</v>
      </c>
      <c r="O23" s="259">
        <v>2</v>
      </c>
      <c r="AA23" s="232">
        <v>1</v>
      </c>
      <c r="AB23" s="232">
        <v>1</v>
      </c>
      <c r="AC23" s="232">
        <v>1</v>
      </c>
      <c r="AZ23" s="232">
        <v>1</v>
      </c>
      <c r="BA23" s="232">
        <f>IF(AZ23=1,G23,0)</f>
        <v>0</v>
      </c>
      <c r="BB23" s="232">
        <f>IF(AZ23=2,G23,0)</f>
        <v>0</v>
      </c>
      <c r="BC23" s="232">
        <f>IF(AZ23=3,G23,0)</f>
        <v>0</v>
      </c>
      <c r="BD23" s="232">
        <f>IF(AZ23=4,G23,0)</f>
        <v>0</v>
      </c>
      <c r="BE23" s="232">
        <f>IF(AZ23=5,G23,0)</f>
        <v>0</v>
      </c>
      <c r="CA23" s="259">
        <v>1</v>
      </c>
      <c r="CB23" s="259">
        <v>1</v>
      </c>
    </row>
    <row r="24" spans="1:80" ht="22.5" x14ac:dyDescent="0.2">
      <c r="A24" s="260">
        <v>10</v>
      </c>
      <c r="B24" s="261" t="s">
        <v>138</v>
      </c>
      <c r="C24" s="262" t="s">
        <v>139</v>
      </c>
      <c r="D24" s="263" t="s">
        <v>140</v>
      </c>
      <c r="E24" s="264">
        <v>21.071100000000001</v>
      </c>
      <c r="F24" s="264">
        <v>0</v>
      </c>
      <c r="G24" s="265">
        <f>E24*F24</f>
        <v>0</v>
      </c>
      <c r="H24" s="266">
        <v>7.0599999999999996E-2</v>
      </c>
      <c r="I24" s="267">
        <f>E24*H24</f>
        <v>1.48761966</v>
      </c>
      <c r="J24" s="266">
        <v>0</v>
      </c>
      <c r="K24" s="267">
        <f>E24*J24</f>
        <v>0</v>
      </c>
      <c r="O24" s="259">
        <v>2</v>
      </c>
      <c r="AA24" s="232">
        <v>1</v>
      </c>
      <c r="AB24" s="232">
        <v>1</v>
      </c>
      <c r="AC24" s="232">
        <v>1</v>
      </c>
      <c r="AZ24" s="232">
        <v>1</v>
      </c>
      <c r="BA24" s="232">
        <f>IF(AZ24=1,G24,0)</f>
        <v>0</v>
      </c>
      <c r="BB24" s="232">
        <f>IF(AZ24=2,G24,0)</f>
        <v>0</v>
      </c>
      <c r="BC24" s="232">
        <f>IF(AZ24=3,G24,0)</f>
        <v>0</v>
      </c>
      <c r="BD24" s="232">
        <f>IF(AZ24=4,G24,0)</f>
        <v>0</v>
      </c>
      <c r="BE24" s="232">
        <f>IF(AZ24=5,G24,0)</f>
        <v>0</v>
      </c>
      <c r="CA24" s="259">
        <v>1</v>
      </c>
      <c r="CB24" s="259">
        <v>1</v>
      </c>
    </row>
    <row r="25" spans="1:80" x14ac:dyDescent="0.2">
      <c r="A25" s="268"/>
      <c r="B25" s="271"/>
      <c r="C25" s="325" t="s">
        <v>141</v>
      </c>
      <c r="D25" s="326"/>
      <c r="E25" s="272">
        <v>22.8246</v>
      </c>
      <c r="F25" s="273"/>
      <c r="G25" s="274"/>
      <c r="H25" s="275"/>
      <c r="I25" s="269"/>
      <c r="J25" s="276"/>
      <c r="K25" s="269"/>
      <c r="M25" s="270" t="s">
        <v>141</v>
      </c>
      <c r="O25" s="259"/>
    </row>
    <row r="26" spans="1:80" x14ac:dyDescent="0.2">
      <c r="A26" s="268"/>
      <c r="B26" s="271"/>
      <c r="C26" s="325" t="s">
        <v>142</v>
      </c>
      <c r="D26" s="326"/>
      <c r="E26" s="272">
        <v>-1.7535000000000001</v>
      </c>
      <c r="F26" s="273"/>
      <c r="G26" s="274"/>
      <c r="H26" s="275"/>
      <c r="I26" s="269"/>
      <c r="J26" s="276"/>
      <c r="K26" s="269"/>
      <c r="M26" s="270" t="s">
        <v>142</v>
      </c>
      <c r="O26" s="259"/>
    </row>
    <row r="27" spans="1:80" ht="22.5" x14ac:dyDescent="0.2">
      <c r="A27" s="260">
        <v>11</v>
      </c>
      <c r="B27" s="261" t="s">
        <v>143</v>
      </c>
      <c r="C27" s="262" t="s">
        <v>144</v>
      </c>
      <c r="D27" s="263" t="s">
        <v>140</v>
      </c>
      <c r="E27" s="264">
        <v>21.754000000000001</v>
      </c>
      <c r="F27" s="264">
        <v>0</v>
      </c>
      <c r="G27" s="265">
        <f>E27*F27</f>
        <v>0</v>
      </c>
      <c r="H27" s="266">
        <v>0.1055</v>
      </c>
      <c r="I27" s="267">
        <f>E27*H27</f>
        <v>2.2950470000000003</v>
      </c>
      <c r="J27" s="266">
        <v>0</v>
      </c>
      <c r="K27" s="267">
        <f>E27*J27</f>
        <v>0</v>
      </c>
      <c r="O27" s="259">
        <v>2</v>
      </c>
      <c r="AA27" s="232">
        <v>1</v>
      </c>
      <c r="AB27" s="232">
        <v>1</v>
      </c>
      <c r="AC27" s="232">
        <v>1</v>
      </c>
      <c r="AZ27" s="232">
        <v>1</v>
      </c>
      <c r="BA27" s="232">
        <f>IF(AZ27=1,G27,0)</f>
        <v>0</v>
      </c>
      <c r="BB27" s="232">
        <f>IF(AZ27=2,G27,0)</f>
        <v>0</v>
      </c>
      <c r="BC27" s="232">
        <f>IF(AZ27=3,G27,0)</f>
        <v>0</v>
      </c>
      <c r="BD27" s="232">
        <f>IF(AZ27=4,G27,0)</f>
        <v>0</v>
      </c>
      <c r="BE27" s="232">
        <f>IF(AZ27=5,G27,0)</f>
        <v>0</v>
      </c>
      <c r="CA27" s="259">
        <v>1</v>
      </c>
      <c r="CB27" s="259">
        <v>1</v>
      </c>
    </row>
    <row r="28" spans="1:80" x14ac:dyDescent="0.2">
      <c r="A28" s="268"/>
      <c r="B28" s="271"/>
      <c r="C28" s="325" t="s">
        <v>145</v>
      </c>
      <c r="D28" s="326"/>
      <c r="E28" s="272">
        <v>21.754000000000001</v>
      </c>
      <c r="F28" s="273"/>
      <c r="G28" s="274"/>
      <c r="H28" s="275"/>
      <c r="I28" s="269"/>
      <c r="J28" s="276"/>
      <c r="K28" s="269"/>
      <c r="M28" s="270" t="s">
        <v>145</v>
      </c>
      <c r="O28" s="259"/>
    </row>
    <row r="29" spans="1:80" ht="22.5" x14ac:dyDescent="0.2">
      <c r="A29" s="260">
        <v>12</v>
      </c>
      <c r="B29" s="261" t="s">
        <v>146</v>
      </c>
      <c r="C29" s="262" t="s">
        <v>147</v>
      </c>
      <c r="D29" s="263" t="s">
        <v>140</v>
      </c>
      <c r="E29" s="264">
        <v>23</v>
      </c>
      <c r="F29" s="264">
        <v>0</v>
      </c>
      <c r="G29" s="265">
        <f>E29*F29</f>
        <v>0</v>
      </c>
      <c r="H29" s="266">
        <v>1.8599999999999998E-2</v>
      </c>
      <c r="I29" s="267">
        <f>E29*H29</f>
        <v>0.42779999999999996</v>
      </c>
      <c r="J29" s="266">
        <v>0</v>
      </c>
      <c r="K29" s="267">
        <f>E29*J29</f>
        <v>0</v>
      </c>
      <c r="O29" s="259">
        <v>2</v>
      </c>
      <c r="AA29" s="232">
        <v>1</v>
      </c>
      <c r="AB29" s="232">
        <v>1</v>
      </c>
      <c r="AC29" s="232">
        <v>1</v>
      </c>
      <c r="AZ29" s="232">
        <v>1</v>
      </c>
      <c r="BA29" s="232">
        <f>IF(AZ29=1,G29,0)</f>
        <v>0</v>
      </c>
      <c r="BB29" s="232">
        <f>IF(AZ29=2,G29,0)</f>
        <v>0</v>
      </c>
      <c r="BC29" s="232">
        <f>IF(AZ29=3,G29,0)</f>
        <v>0</v>
      </c>
      <c r="BD29" s="232">
        <f>IF(AZ29=4,G29,0)</f>
        <v>0</v>
      </c>
      <c r="BE29" s="232">
        <f>IF(AZ29=5,G29,0)</f>
        <v>0</v>
      </c>
      <c r="CA29" s="259">
        <v>1</v>
      </c>
      <c r="CB29" s="259">
        <v>1</v>
      </c>
    </row>
    <row r="30" spans="1:80" x14ac:dyDescent="0.2">
      <c r="A30" s="268"/>
      <c r="B30" s="271"/>
      <c r="C30" s="325" t="s">
        <v>148</v>
      </c>
      <c r="D30" s="326"/>
      <c r="E30" s="272">
        <v>23</v>
      </c>
      <c r="F30" s="273"/>
      <c r="G30" s="274"/>
      <c r="H30" s="275"/>
      <c r="I30" s="269"/>
      <c r="J30" s="276"/>
      <c r="K30" s="269"/>
      <c r="M30" s="270" t="s">
        <v>148</v>
      </c>
      <c r="O30" s="259"/>
    </row>
    <row r="31" spans="1:80" ht="22.5" x14ac:dyDescent="0.2">
      <c r="A31" s="260">
        <v>13</v>
      </c>
      <c r="B31" s="261" t="s">
        <v>149</v>
      </c>
      <c r="C31" s="262" t="s">
        <v>150</v>
      </c>
      <c r="D31" s="263" t="s">
        <v>140</v>
      </c>
      <c r="E31" s="264">
        <v>12.814</v>
      </c>
      <c r="F31" s="264">
        <v>0</v>
      </c>
      <c r="G31" s="265">
        <f>E31*F31</f>
        <v>0</v>
      </c>
      <c r="H31" s="266">
        <v>1.439E-2</v>
      </c>
      <c r="I31" s="267">
        <f>E31*H31</f>
        <v>0.18439346000000001</v>
      </c>
      <c r="J31" s="266">
        <v>0</v>
      </c>
      <c r="K31" s="267">
        <f>E31*J31</f>
        <v>0</v>
      </c>
      <c r="O31" s="259">
        <v>2</v>
      </c>
      <c r="AA31" s="232">
        <v>1</v>
      </c>
      <c r="AB31" s="232">
        <v>1</v>
      </c>
      <c r="AC31" s="232">
        <v>1</v>
      </c>
      <c r="AZ31" s="232">
        <v>1</v>
      </c>
      <c r="BA31" s="232">
        <f>IF(AZ31=1,G31,0)</f>
        <v>0</v>
      </c>
      <c r="BB31" s="232">
        <f>IF(AZ31=2,G31,0)</f>
        <v>0</v>
      </c>
      <c r="BC31" s="232">
        <f>IF(AZ31=3,G31,0)</f>
        <v>0</v>
      </c>
      <c r="BD31" s="232">
        <f>IF(AZ31=4,G31,0)</f>
        <v>0</v>
      </c>
      <c r="BE31" s="232">
        <f>IF(AZ31=5,G31,0)</f>
        <v>0</v>
      </c>
      <c r="CA31" s="259">
        <v>1</v>
      </c>
      <c r="CB31" s="259">
        <v>1</v>
      </c>
    </row>
    <row r="32" spans="1:80" x14ac:dyDescent="0.2">
      <c r="A32" s="268"/>
      <c r="B32" s="271"/>
      <c r="C32" s="325" t="s">
        <v>151</v>
      </c>
      <c r="D32" s="326"/>
      <c r="E32" s="272">
        <v>12.814</v>
      </c>
      <c r="F32" s="273"/>
      <c r="G32" s="274"/>
      <c r="H32" s="275"/>
      <c r="I32" s="269"/>
      <c r="J32" s="276"/>
      <c r="K32" s="269"/>
      <c r="M32" s="270" t="s">
        <v>151</v>
      </c>
      <c r="O32" s="259"/>
    </row>
    <row r="33" spans="1:80" ht="22.5" x14ac:dyDescent="0.2">
      <c r="A33" s="260">
        <v>14</v>
      </c>
      <c r="B33" s="261" t="s">
        <v>152</v>
      </c>
      <c r="C33" s="262" t="s">
        <v>153</v>
      </c>
      <c r="D33" s="263" t="s">
        <v>154</v>
      </c>
      <c r="E33" s="264">
        <v>2.4</v>
      </c>
      <c r="F33" s="264">
        <v>0</v>
      </c>
      <c r="G33" s="265">
        <f>E33*F33</f>
        <v>0</v>
      </c>
      <c r="H33" s="266">
        <v>1.7160000000000002E-2</v>
      </c>
      <c r="I33" s="267">
        <f>E33*H33</f>
        <v>4.1184000000000005E-2</v>
      </c>
      <c r="J33" s="266">
        <v>0</v>
      </c>
      <c r="K33" s="267">
        <f>E33*J33</f>
        <v>0</v>
      </c>
      <c r="O33" s="259">
        <v>2</v>
      </c>
      <c r="AA33" s="232">
        <v>1</v>
      </c>
      <c r="AB33" s="232">
        <v>1</v>
      </c>
      <c r="AC33" s="232">
        <v>1</v>
      </c>
      <c r="AZ33" s="232">
        <v>1</v>
      </c>
      <c r="BA33" s="232">
        <f>IF(AZ33=1,G33,0)</f>
        <v>0</v>
      </c>
      <c r="BB33" s="232">
        <f>IF(AZ33=2,G33,0)</f>
        <v>0</v>
      </c>
      <c r="BC33" s="232">
        <f>IF(AZ33=3,G33,0)</f>
        <v>0</v>
      </c>
      <c r="BD33" s="232">
        <f>IF(AZ33=4,G33,0)</f>
        <v>0</v>
      </c>
      <c r="BE33" s="232">
        <f>IF(AZ33=5,G33,0)</f>
        <v>0</v>
      </c>
      <c r="CA33" s="259">
        <v>1</v>
      </c>
      <c r="CB33" s="259">
        <v>1</v>
      </c>
    </row>
    <row r="34" spans="1:80" x14ac:dyDescent="0.2">
      <c r="A34" s="268"/>
      <c r="B34" s="271"/>
      <c r="C34" s="325" t="s">
        <v>155</v>
      </c>
      <c r="D34" s="326"/>
      <c r="E34" s="272">
        <v>2.4</v>
      </c>
      <c r="F34" s="273"/>
      <c r="G34" s="274"/>
      <c r="H34" s="275"/>
      <c r="I34" s="269"/>
      <c r="J34" s="276"/>
      <c r="K34" s="269"/>
      <c r="M34" s="270" t="s">
        <v>155</v>
      </c>
      <c r="O34" s="259"/>
    </row>
    <row r="35" spans="1:80" x14ac:dyDescent="0.2">
      <c r="A35" s="260">
        <v>15</v>
      </c>
      <c r="B35" s="261" t="s">
        <v>156</v>
      </c>
      <c r="C35" s="262" t="s">
        <v>157</v>
      </c>
      <c r="D35" s="263" t="s">
        <v>154</v>
      </c>
      <c r="E35" s="264">
        <v>23.61</v>
      </c>
      <c r="F35" s="264">
        <v>0</v>
      </c>
      <c r="G35" s="265">
        <f>E35*F35</f>
        <v>0</v>
      </c>
      <c r="H35" s="266">
        <v>1.0200000000000001E-3</v>
      </c>
      <c r="I35" s="267">
        <f>E35*H35</f>
        <v>2.4082200000000002E-2</v>
      </c>
      <c r="J35" s="266">
        <v>0</v>
      </c>
      <c r="K35" s="267">
        <f>E35*J35</f>
        <v>0</v>
      </c>
      <c r="O35" s="259">
        <v>2</v>
      </c>
      <c r="AA35" s="232">
        <v>1</v>
      </c>
      <c r="AB35" s="232">
        <v>1</v>
      </c>
      <c r="AC35" s="232">
        <v>1</v>
      </c>
      <c r="AZ35" s="232">
        <v>1</v>
      </c>
      <c r="BA35" s="232">
        <f>IF(AZ35=1,G35,0)</f>
        <v>0</v>
      </c>
      <c r="BB35" s="232">
        <f>IF(AZ35=2,G35,0)</f>
        <v>0</v>
      </c>
      <c r="BC35" s="232">
        <f>IF(AZ35=3,G35,0)</f>
        <v>0</v>
      </c>
      <c r="BD35" s="232">
        <f>IF(AZ35=4,G35,0)</f>
        <v>0</v>
      </c>
      <c r="BE35" s="232">
        <f>IF(AZ35=5,G35,0)</f>
        <v>0</v>
      </c>
      <c r="CA35" s="259">
        <v>1</v>
      </c>
      <c r="CB35" s="259">
        <v>1</v>
      </c>
    </row>
    <row r="36" spans="1:80" x14ac:dyDescent="0.2">
      <c r="A36" s="268"/>
      <c r="B36" s="271"/>
      <c r="C36" s="325" t="s">
        <v>158</v>
      </c>
      <c r="D36" s="326"/>
      <c r="E36" s="272">
        <v>23.61</v>
      </c>
      <c r="F36" s="273"/>
      <c r="G36" s="274"/>
      <c r="H36" s="275"/>
      <c r="I36" s="269"/>
      <c r="J36" s="276"/>
      <c r="K36" s="269"/>
      <c r="M36" s="270" t="s">
        <v>158</v>
      </c>
      <c r="O36" s="259"/>
    </row>
    <row r="37" spans="1:80" ht="22.5" x14ac:dyDescent="0.2">
      <c r="A37" s="260">
        <v>16</v>
      </c>
      <c r="B37" s="261" t="s">
        <v>159</v>
      </c>
      <c r="C37" s="262" t="s">
        <v>160</v>
      </c>
      <c r="D37" s="263" t="s">
        <v>140</v>
      </c>
      <c r="E37" s="264">
        <v>5.7720000000000002</v>
      </c>
      <c r="F37" s="264">
        <v>0</v>
      </c>
      <c r="G37" s="265">
        <f>E37*F37</f>
        <v>0</v>
      </c>
      <c r="H37" s="266">
        <v>0.10471</v>
      </c>
      <c r="I37" s="267">
        <f>E37*H37</f>
        <v>0.60438612000000003</v>
      </c>
      <c r="J37" s="266">
        <v>0</v>
      </c>
      <c r="K37" s="267">
        <f>E37*J37</f>
        <v>0</v>
      </c>
      <c r="O37" s="259">
        <v>2</v>
      </c>
      <c r="AA37" s="232">
        <v>1</v>
      </c>
      <c r="AB37" s="232">
        <v>1</v>
      </c>
      <c r="AC37" s="232">
        <v>1</v>
      </c>
      <c r="AZ37" s="232">
        <v>1</v>
      </c>
      <c r="BA37" s="232">
        <f>IF(AZ37=1,G37,0)</f>
        <v>0</v>
      </c>
      <c r="BB37" s="232">
        <f>IF(AZ37=2,G37,0)</f>
        <v>0</v>
      </c>
      <c r="BC37" s="232">
        <f>IF(AZ37=3,G37,0)</f>
        <v>0</v>
      </c>
      <c r="BD37" s="232">
        <f>IF(AZ37=4,G37,0)</f>
        <v>0</v>
      </c>
      <c r="BE37" s="232">
        <f>IF(AZ37=5,G37,0)</f>
        <v>0</v>
      </c>
      <c r="CA37" s="259">
        <v>1</v>
      </c>
      <c r="CB37" s="259">
        <v>1</v>
      </c>
    </row>
    <row r="38" spans="1:80" x14ac:dyDescent="0.2">
      <c r="A38" s="268"/>
      <c r="B38" s="271"/>
      <c r="C38" s="325" t="s">
        <v>161</v>
      </c>
      <c r="D38" s="326"/>
      <c r="E38" s="272">
        <v>5.7720000000000002</v>
      </c>
      <c r="F38" s="273"/>
      <c r="G38" s="274"/>
      <c r="H38" s="275"/>
      <c r="I38" s="269"/>
      <c r="J38" s="276"/>
      <c r="K38" s="269"/>
      <c r="M38" s="270" t="s">
        <v>161</v>
      </c>
      <c r="O38" s="259"/>
    </row>
    <row r="39" spans="1:80" ht="22.5" x14ac:dyDescent="0.2">
      <c r="A39" s="260">
        <v>17</v>
      </c>
      <c r="B39" s="261" t="s">
        <v>162</v>
      </c>
      <c r="C39" s="262" t="s">
        <v>163</v>
      </c>
      <c r="D39" s="263" t="s">
        <v>140</v>
      </c>
      <c r="E39" s="264">
        <v>7.5</v>
      </c>
      <c r="F39" s="264">
        <v>0</v>
      </c>
      <c r="G39" s="265">
        <f>E39*F39</f>
        <v>0</v>
      </c>
      <c r="H39" s="266">
        <v>8.4600000000000005E-3</v>
      </c>
      <c r="I39" s="267">
        <f>E39*H39</f>
        <v>6.3450000000000006E-2</v>
      </c>
      <c r="J39" s="266">
        <v>0</v>
      </c>
      <c r="K39" s="267">
        <f>E39*J39</f>
        <v>0</v>
      </c>
      <c r="O39" s="259">
        <v>2</v>
      </c>
      <c r="AA39" s="232">
        <v>1</v>
      </c>
      <c r="AB39" s="232">
        <v>1</v>
      </c>
      <c r="AC39" s="232">
        <v>1</v>
      </c>
      <c r="AZ39" s="232">
        <v>1</v>
      </c>
      <c r="BA39" s="232">
        <f>IF(AZ39=1,G39,0)</f>
        <v>0</v>
      </c>
      <c r="BB39" s="232">
        <f>IF(AZ39=2,G39,0)</f>
        <v>0</v>
      </c>
      <c r="BC39" s="232">
        <f>IF(AZ39=3,G39,0)</f>
        <v>0</v>
      </c>
      <c r="BD39" s="232">
        <f>IF(AZ39=4,G39,0)</f>
        <v>0</v>
      </c>
      <c r="BE39" s="232">
        <f>IF(AZ39=5,G39,0)</f>
        <v>0</v>
      </c>
      <c r="CA39" s="259">
        <v>1</v>
      </c>
      <c r="CB39" s="259">
        <v>1</v>
      </c>
    </row>
    <row r="40" spans="1:80" x14ac:dyDescent="0.2">
      <c r="A40" s="268"/>
      <c r="B40" s="271"/>
      <c r="C40" s="325" t="s">
        <v>164</v>
      </c>
      <c r="D40" s="326"/>
      <c r="E40" s="272">
        <v>7.5</v>
      </c>
      <c r="F40" s="273"/>
      <c r="G40" s="274"/>
      <c r="H40" s="275"/>
      <c r="I40" s="269"/>
      <c r="J40" s="276"/>
      <c r="K40" s="269"/>
      <c r="M40" s="270" t="s">
        <v>164</v>
      </c>
      <c r="O40" s="259"/>
    </row>
    <row r="41" spans="1:80" x14ac:dyDescent="0.2">
      <c r="A41" s="277"/>
      <c r="B41" s="278" t="s">
        <v>100</v>
      </c>
      <c r="C41" s="279" t="s">
        <v>128</v>
      </c>
      <c r="D41" s="280"/>
      <c r="E41" s="281"/>
      <c r="F41" s="282"/>
      <c r="G41" s="283">
        <f>SUM(G18:G40)</f>
        <v>0</v>
      </c>
      <c r="H41" s="284"/>
      <c r="I41" s="285">
        <f>SUM(I18:I40)</f>
        <v>6.6979825279999989</v>
      </c>
      <c r="J41" s="284"/>
      <c r="K41" s="285">
        <f>SUM(K18:K40)</f>
        <v>0</v>
      </c>
      <c r="O41" s="259">
        <v>4</v>
      </c>
      <c r="BA41" s="286">
        <f>SUM(BA18:BA40)</f>
        <v>0</v>
      </c>
      <c r="BB41" s="286">
        <f>SUM(BB18:BB40)</f>
        <v>0</v>
      </c>
      <c r="BC41" s="286">
        <f>SUM(BC18:BC40)</f>
        <v>0</v>
      </c>
      <c r="BD41" s="286">
        <f>SUM(BD18:BD40)</f>
        <v>0</v>
      </c>
      <c r="BE41" s="286">
        <f>SUM(BE18:BE40)</f>
        <v>0</v>
      </c>
    </row>
    <row r="42" spans="1:80" x14ac:dyDescent="0.2">
      <c r="A42" s="249" t="s">
        <v>97</v>
      </c>
      <c r="B42" s="250" t="s">
        <v>165</v>
      </c>
      <c r="C42" s="251" t="s">
        <v>166</v>
      </c>
      <c r="D42" s="252"/>
      <c r="E42" s="253"/>
      <c r="F42" s="253"/>
      <c r="G42" s="254"/>
      <c r="H42" s="255"/>
      <c r="I42" s="256"/>
      <c r="J42" s="257"/>
      <c r="K42" s="258"/>
      <c r="O42" s="259">
        <v>1</v>
      </c>
    </row>
    <row r="43" spans="1:80" x14ac:dyDescent="0.2">
      <c r="A43" s="260">
        <v>18</v>
      </c>
      <c r="B43" s="261" t="s">
        <v>168</v>
      </c>
      <c r="C43" s="262" t="s">
        <v>169</v>
      </c>
      <c r="D43" s="263" t="s">
        <v>112</v>
      </c>
      <c r="E43" s="264">
        <v>0.5</v>
      </c>
      <c r="F43" s="264">
        <v>0</v>
      </c>
      <c r="G43" s="265">
        <f>E43*F43</f>
        <v>0</v>
      </c>
      <c r="H43" s="266">
        <v>1.891</v>
      </c>
      <c r="I43" s="267">
        <f>E43*H43</f>
        <v>0.94550000000000001</v>
      </c>
      <c r="J43" s="266">
        <v>0</v>
      </c>
      <c r="K43" s="267">
        <f>E43*J43</f>
        <v>0</v>
      </c>
      <c r="O43" s="259">
        <v>2</v>
      </c>
      <c r="AA43" s="232">
        <v>1</v>
      </c>
      <c r="AB43" s="232">
        <v>0</v>
      </c>
      <c r="AC43" s="232">
        <v>0</v>
      </c>
      <c r="AZ43" s="232">
        <v>1</v>
      </c>
      <c r="BA43" s="232">
        <f>IF(AZ43=1,G43,0)</f>
        <v>0</v>
      </c>
      <c r="BB43" s="232">
        <f>IF(AZ43=2,G43,0)</f>
        <v>0</v>
      </c>
      <c r="BC43" s="232">
        <f>IF(AZ43=3,G43,0)</f>
        <v>0</v>
      </c>
      <c r="BD43" s="232">
        <f>IF(AZ43=4,G43,0)</f>
        <v>0</v>
      </c>
      <c r="BE43" s="232">
        <f>IF(AZ43=5,G43,0)</f>
        <v>0</v>
      </c>
      <c r="CA43" s="259">
        <v>1</v>
      </c>
      <c r="CB43" s="259">
        <v>0</v>
      </c>
    </row>
    <row r="44" spans="1:80" x14ac:dyDescent="0.2">
      <c r="A44" s="268"/>
      <c r="B44" s="271"/>
      <c r="C44" s="325" t="s">
        <v>170</v>
      </c>
      <c r="D44" s="326"/>
      <c r="E44" s="272">
        <v>0.5</v>
      </c>
      <c r="F44" s="273"/>
      <c r="G44" s="274"/>
      <c r="H44" s="275"/>
      <c r="I44" s="269"/>
      <c r="J44" s="276"/>
      <c r="K44" s="269"/>
      <c r="M44" s="270" t="s">
        <v>170</v>
      </c>
      <c r="O44" s="259"/>
    </row>
    <row r="45" spans="1:80" x14ac:dyDescent="0.2">
      <c r="A45" s="277"/>
      <c r="B45" s="278" t="s">
        <v>100</v>
      </c>
      <c r="C45" s="279" t="s">
        <v>167</v>
      </c>
      <c r="D45" s="280"/>
      <c r="E45" s="281"/>
      <c r="F45" s="282"/>
      <c r="G45" s="283">
        <f>SUM(G42:G44)</f>
        <v>0</v>
      </c>
      <c r="H45" s="284"/>
      <c r="I45" s="285">
        <f>SUM(I42:I44)</f>
        <v>0.94550000000000001</v>
      </c>
      <c r="J45" s="284"/>
      <c r="K45" s="285">
        <f>SUM(K42:K44)</f>
        <v>0</v>
      </c>
      <c r="O45" s="259">
        <v>4</v>
      </c>
      <c r="BA45" s="286">
        <f>SUM(BA42:BA44)</f>
        <v>0</v>
      </c>
      <c r="BB45" s="286">
        <f>SUM(BB42:BB44)</f>
        <v>0</v>
      </c>
      <c r="BC45" s="286">
        <f>SUM(BC42:BC44)</f>
        <v>0</v>
      </c>
      <c r="BD45" s="286">
        <f>SUM(BD42:BD44)</f>
        <v>0</v>
      </c>
      <c r="BE45" s="286">
        <f>SUM(BE42:BE44)</f>
        <v>0</v>
      </c>
    </row>
    <row r="46" spans="1:80" x14ac:dyDescent="0.2">
      <c r="A46" s="249" t="s">
        <v>97</v>
      </c>
      <c r="B46" s="250" t="s">
        <v>171</v>
      </c>
      <c r="C46" s="251" t="s">
        <v>172</v>
      </c>
      <c r="D46" s="252"/>
      <c r="E46" s="253"/>
      <c r="F46" s="253"/>
      <c r="G46" s="254"/>
      <c r="H46" s="255"/>
      <c r="I46" s="256"/>
      <c r="J46" s="257"/>
      <c r="K46" s="258"/>
      <c r="O46" s="259">
        <v>1</v>
      </c>
    </row>
    <row r="47" spans="1:80" ht="22.5" x14ac:dyDescent="0.2">
      <c r="A47" s="260">
        <v>19</v>
      </c>
      <c r="B47" s="261" t="s">
        <v>174</v>
      </c>
      <c r="C47" s="262" t="s">
        <v>175</v>
      </c>
      <c r="D47" s="263" t="s">
        <v>154</v>
      </c>
      <c r="E47" s="264">
        <v>39.06</v>
      </c>
      <c r="F47" s="264">
        <v>0</v>
      </c>
      <c r="G47" s="265">
        <f>E47*F47</f>
        <v>0</v>
      </c>
      <c r="H47" s="266">
        <v>3.7200000000000002E-3</v>
      </c>
      <c r="I47" s="267">
        <f>E47*H47</f>
        <v>0.14530320000000002</v>
      </c>
      <c r="J47" s="266">
        <v>0</v>
      </c>
      <c r="K47" s="267">
        <f>E47*J47</f>
        <v>0</v>
      </c>
      <c r="O47" s="259">
        <v>2</v>
      </c>
      <c r="AA47" s="232">
        <v>1</v>
      </c>
      <c r="AB47" s="232">
        <v>1</v>
      </c>
      <c r="AC47" s="232">
        <v>1</v>
      </c>
      <c r="AZ47" s="232">
        <v>1</v>
      </c>
      <c r="BA47" s="232">
        <f>IF(AZ47=1,G47,0)</f>
        <v>0</v>
      </c>
      <c r="BB47" s="232">
        <f>IF(AZ47=2,G47,0)</f>
        <v>0</v>
      </c>
      <c r="BC47" s="232">
        <f>IF(AZ47=3,G47,0)</f>
        <v>0</v>
      </c>
      <c r="BD47" s="232">
        <f>IF(AZ47=4,G47,0)</f>
        <v>0</v>
      </c>
      <c r="BE47" s="232">
        <f>IF(AZ47=5,G47,0)</f>
        <v>0</v>
      </c>
      <c r="CA47" s="259">
        <v>1</v>
      </c>
      <c r="CB47" s="259">
        <v>1</v>
      </c>
    </row>
    <row r="48" spans="1:80" x14ac:dyDescent="0.2">
      <c r="A48" s="268"/>
      <c r="B48" s="271"/>
      <c r="C48" s="325" t="s">
        <v>176</v>
      </c>
      <c r="D48" s="326"/>
      <c r="E48" s="272">
        <v>6.96</v>
      </c>
      <c r="F48" s="273"/>
      <c r="G48" s="274"/>
      <c r="H48" s="275"/>
      <c r="I48" s="269"/>
      <c r="J48" s="276"/>
      <c r="K48" s="269"/>
      <c r="M48" s="270" t="s">
        <v>176</v>
      </c>
      <c r="O48" s="259"/>
    </row>
    <row r="49" spans="1:80" x14ac:dyDescent="0.2">
      <c r="A49" s="268"/>
      <c r="B49" s="271"/>
      <c r="C49" s="325" t="s">
        <v>177</v>
      </c>
      <c r="D49" s="326"/>
      <c r="E49" s="272">
        <v>11.1</v>
      </c>
      <c r="F49" s="273"/>
      <c r="G49" s="274"/>
      <c r="H49" s="275"/>
      <c r="I49" s="269"/>
      <c r="J49" s="276"/>
      <c r="K49" s="269"/>
      <c r="M49" s="270" t="s">
        <v>177</v>
      </c>
      <c r="O49" s="259"/>
    </row>
    <row r="50" spans="1:80" x14ac:dyDescent="0.2">
      <c r="A50" s="268"/>
      <c r="B50" s="271"/>
      <c r="C50" s="325" t="s">
        <v>178</v>
      </c>
      <c r="D50" s="326"/>
      <c r="E50" s="272">
        <v>9.6</v>
      </c>
      <c r="F50" s="273"/>
      <c r="G50" s="274"/>
      <c r="H50" s="275"/>
      <c r="I50" s="269"/>
      <c r="J50" s="276"/>
      <c r="K50" s="269"/>
      <c r="M50" s="270" t="s">
        <v>178</v>
      </c>
      <c r="O50" s="259"/>
    </row>
    <row r="51" spans="1:80" x14ac:dyDescent="0.2">
      <c r="A51" s="268"/>
      <c r="B51" s="271"/>
      <c r="C51" s="325" t="s">
        <v>179</v>
      </c>
      <c r="D51" s="326"/>
      <c r="E51" s="272">
        <v>11.4</v>
      </c>
      <c r="F51" s="273"/>
      <c r="G51" s="274"/>
      <c r="H51" s="275"/>
      <c r="I51" s="269"/>
      <c r="J51" s="276"/>
      <c r="K51" s="269"/>
      <c r="M51" s="270" t="s">
        <v>179</v>
      </c>
      <c r="O51" s="259"/>
    </row>
    <row r="52" spans="1:80" x14ac:dyDescent="0.2">
      <c r="A52" s="260">
        <v>20</v>
      </c>
      <c r="B52" s="261" t="s">
        <v>180</v>
      </c>
      <c r="C52" s="262" t="s">
        <v>181</v>
      </c>
      <c r="D52" s="263" t="s">
        <v>140</v>
      </c>
      <c r="E52" s="264">
        <v>17.805499999999999</v>
      </c>
      <c r="F52" s="264">
        <v>0</v>
      </c>
      <c r="G52" s="265">
        <f>E52*F52</f>
        <v>0</v>
      </c>
      <c r="H52" s="266">
        <v>6.3499999999999997E-3</v>
      </c>
      <c r="I52" s="267">
        <f>E52*H52</f>
        <v>0.11306492499999998</v>
      </c>
      <c r="J52" s="266">
        <v>0</v>
      </c>
      <c r="K52" s="267">
        <f>E52*J52</f>
        <v>0</v>
      </c>
      <c r="O52" s="259">
        <v>2</v>
      </c>
      <c r="AA52" s="232">
        <v>1</v>
      </c>
      <c r="AB52" s="232">
        <v>1</v>
      </c>
      <c r="AC52" s="232">
        <v>1</v>
      </c>
      <c r="AZ52" s="232">
        <v>1</v>
      </c>
      <c r="BA52" s="232">
        <f>IF(AZ52=1,G52,0)</f>
        <v>0</v>
      </c>
      <c r="BB52" s="232">
        <f>IF(AZ52=2,G52,0)</f>
        <v>0</v>
      </c>
      <c r="BC52" s="232">
        <f>IF(AZ52=3,G52,0)</f>
        <v>0</v>
      </c>
      <c r="BD52" s="232">
        <f>IF(AZ52=4,G52,0)</f>
        <v>0</v>
      </c>
      <c r="BE52" s="232">
        <f>IF(AZ52=5,G52,0)</f>
        <v>0</v>
      </c>
      <c r="CA52" s="259">
        <v>1</v>
      </c>
      <c r="CB52" s="259">
        <v>1</v>
      </c>
    </row>
    <row r="53" spans="1:80" x14ac:dyDescent="0.2">
      <c r="A53" s="268"/>
      <c r="B53" s="271"/>
      <c r="C53" s="325" t="s">
        <v>182</v>
      </c>
      <c r="D53" s="326"/>
      <c r="E53" s="272">
        <v>3.08</v>
      </c>
      <c r="F53" s="273"/>
      <c r="G53" s="274"/>
      <c r="H53" s="275"/>
      <c r="I53" s="269"/>
      <c r="J53" s="276"/>
      <c r="K53" s="269"/>
      <c r="M53" s="270" t="s">
        <v>182</v>
      </c>
      <c r="O53" s="259"/>
    </row>
    <row r="54" spans="1:80" x14ac:dyDescent="0.2">
      <c r="A54" s="268"/>
      <c r="B54" s="271"/>
      <c r="C54" s="325" t="s">
        <v>183</v>
      </c>
      <c r="D54" s="326"/>
      <c r="E54" s="272">
        <v>9.9</v>
      </c>
      <c r="F54" s="273"/>
      <c r="G54" s="274"/>
      <c r="H54" s="275"/>
      <c r="I54" s="269"/>
      <c r="J54" s="276"/>
      <c r="K54" s="269"/>
      <c r="M54" s="270" t="s">
        <v>183</v>
      </c>
      <c r="O54" s="259"/>
    </row>
    <row r="55" spans="1:80" x14ac:dyDescent="0.2">
      <c r="A55" s="268"/>
      <c r="B55" s="271"/>
      <c r="C55" s="325" t="s">
        <v>184</v>
      </c>
      <c r="D55" s="326"/>
      <c r="E55" s="272">
        <v>3.2549999999999999</v>
      </c>
      <c r="F55" s="273"/>
      <c r="G55" s="274"/>
      <c r="H55" s="275"/>
      <c r="I55" s="269"/>
      <c r="J55" s="276"/>
      <c r="K55" s="269"/>
      <c r="M55" s="270" t="s">
        <v>184</v>
      </c>
      <c r="O55" s="259"/>
    </row>
    <row r="56" spans="1:80" x14ac:dyDescent="0.2">
      <c r="A56" s="268"/>
      <c r="B56" s="271"/>
      <c r="C56" s="325" t="s">
        <v>185</v>
      </c>
      <c r="D56" s="326"/>
      <c r="E56" s="272">
        <v>1.5705</v>
      </c>
      <c r="F56" s="273"/>
      <c r="G56" s="274"/>
      <c r="H56" s="275"/>
      <c r="I56" s="269"/>
      <c r="J56" s="276"/>
      <c r="K56" s="269"/>
      <c r="M56" s="270" t="s">
        <v>185</v>
      </c>
      <c r="O56" s="259"/>
    </row>
    <row r="57" spans="1:80" ht="22.5" x14ac:dyDescent="0.2">
      <c r="A57" s="260">
        <v>21</v>
      </c>
      <c r="B57" s="261" t="s">
        <v>186</v>
      </c>
      <c r="C57" s="262" t="s">
        <v>187</v>
      </c>
      <c r="D57" s="263" t="s">
        <v>140</v>
      </c>
      <c r="E57" s="264">
        <v>71.689599999999999</v>
      </c>
      <c r="F57" s="264">
        <v>0</v>
      </c>
      <c r="G57" s="265">
        <f>E57*F57</f>
        <v>0</v>
      </c>
      <c r="H57" s="266">
        <v>1.312E-2</v>
      </c>
      <c r="I57" s="267">
        <f>E57*H57</f>
        <v>0.94056755199999997</v>
      </c>
      <c r="J57" s="266">
        <v>0</v>
      </c>
      <c r="K57" s="267">
        <f>E57*J57</f>
        <v>0</v>
      </c>
      <c r="O57" s="259">
        <v>2</v>
      </c>
      <c r="AA57" s="232">
        <v>1</v>
      </c>
      <c r="AB57" s="232">
        <v>1</v>
      </c>
      <c r="AC57" s="232">
        <v>1</v>
      </c>
      <c r="AZ57" s="232">
        <v>1</v>
      </c>
      <c r="BA57" s="232">
        <f>IF(AZ57=1,G57,0)</f>
        <v>0</v>
      </c>
      <c r="BB57" s="232">
        <f>IF(AZ57=2,G57,0)</f>
        <v>0</v>
      </c>
      <c r="BC57" s="232">
        <f>IF(AZ57=3,G57,0)</f>
        <v>0</v>
      </c>
      <c r="BD57" s="232">
        <f>IF(AZ57=4,G57,0)</f>
        <v>0</v>
      </c>
      <c r="BE57" s="232">
        <f>IF(AZ57=5,G57,0)</f>
        <v>0</v>
      </c>
      <c r="CA57" s="259">
        <v>1</v>
      </c>
      <c r="CB57" s="259">
        <v>1</v>
      </c>
    </row>
    <row r="58" spans="1:80" x14ac:dyDescent="0.2">
      <c r="A58" s="268"/>
      <c r="B58" s="271"/>
      <c r="C58" s="325" t="s">
        <v>188</v>
      </c>
      <c r="D58" s="326"/>
      <c r="E58" s="272">
        <v>10.72</v>
      </c>
      <c r="F58" s="273"/>
      <c r="G58" s="274"/>
      <c r="H58" s="275"/>
      <c r="I58" s="269"/>
      <c r="J58" s="276"/>
      <c r="K58" s="269"/>
      <c r="M58" s="270" t="s">
        <v>188</v>
      </c>
      <c r="O58" s="259"/>
    </row>
    <row r="59" spans="1:80" x14ac:dyDescent="0.2">
      <c r="A59" s="268"/>
      <c r="B59" s="271"/>
      <c r="C59" s="325" t="s">
        <v>189</v>
      </c>
      <c r="D59" s="326"/>
      <c r="E59" s="272">
        <v>21.286200000000001</v>
      </c>
      <c r="F59" s="273"/>
      <c r="G59" s="274"/>
      <c r="H59" s="275"/>
      <c r="I59" s="269"/>
      <c r="J59" s="276"/>
      <c r="K59" s="269"/>
      <c r="M59" s="270" t="s">
        <v>189</v>
      </c>
      <c r="O59" s="259"/>
    </row>
    <row r="60" spans="1:80" x14ac:dyDescent="0.2">
      <c r="A60" s="268"/>
      <c r="B60" s="271"/>
      <c r="C60" s="325" t="s">
        <v>190</v>
      </c>
      <c r="D60" s="326"/>
      <c r="E60" s="272">
        <v>16.202999999999999</v>
      </c>
      <c r="F60" s="273"/>
      <c r="G60" s="274"/>
      <c r="H60" s="275"/>
      <c r="I60" s="269"/>
      <c r="J60" s="276"/>
      <c r="K60" s="269"/>
      <c r="M60" s="270" t="s">
        <v>190</v>
      </c>
      <c r="O60" s="259"/>
    </row>
    <row r="61" spans="1:80" x14ac:dyDescent="0.2">
      <c r="A61" s="268"/>
      <c r="B61" s="271"/>
      <c r="C61" s="325" t="s">
        <v>191</v>
      </c>
      <c r="D61" s="326"/>
      <c r="E61" s="272">
        <v>23.480399999999999</v>
      </c>
      <c r="F61" s="273"/>
      <c r="G61" s="274"/>
      <c r="H61" s="275"/>
      <c r="I61" s="269"/>
      <c r="J61" s="276"/>
      <c r="K61" s="269"/>
      <c r="M61" s="270" t="s">
        <v>191</v>
      </c>
      <c r="O61" s="259"/>
    </row>
    <row r="62" spans="1:80" x14ac:dyDescent="0.2">
      <c r="A62" s="260">
        <v>22</v>
      </c>
      <c r="B62" s="261" t="s">
        <v>192</v>
      </c>
      <c r="C62" s="262" t="s">
        <v>193</v>
      </c>
      <c r="D62" s="263" t="s">
        <v>140</v>
      </c>
      <c r="E62" s="264">
        <v>36.7622</v>
      </c>
      <c r="F62" s="264">
        <v>0</v>
      </c>
      <c r="G62" s="265">
        <f>E62*F62</f>
        <v>0</v>
      </c>
      <c r="H62" s="266">
        <v>3.2030000000000003E-2</v>
      </c>
      <c r="I62" s="267">
        <f>E62*H62</f>
        <v>1.1774932660000001</v>
      </c>
      <c r="J62" s="266">
        <v>0</v>
      </c>
      <c r="K62" s="267">
        <f>E62*J62</f>
        <v>0</v>
      </c>
      <c r="O62" s="259">
        <v>2</v>
      </c>
      <c r="AA62" s="232">
        <v>1</v>
      </c>
      <c r="AB62" s="232">
        <v>1</v>
      </c>
      <c r="AC62" s="232">
        <v>1</v>
      </c>
      <c r="AZ62" s="232">
        <v>1</v>
      </c>
      <c r="BA62" s="232">
        <f>IF(AZ62=1,G62,0)</f>
        <v>0</v>
      </c>
      <c r="BB62" s="232">
        <f>IF(AZ62=2,G62,0)</f>
        <v>0</v>
      </c>
      <c r="BC62" s="232">
        <f>IF(AZ62=3,G62,0)</f>
        <v>0</v>
      </c>
      <c r="BD62" s="232">
        <f>IF(AZ62=4,G62,0)</f>
        <v>0</v>
      </c>
      <c r="BE62" s="232">
        <f>IF(AZ62=5,G62,0)</f>
        <v>0</v>
      </c>
      <c r="CA62" s="259">
        <v>1</v>
      </c>
      <c r="CB62" s="259">
        <v>1</v>
      </c>
    </row>
    <row r="63" spans="1:80" x14ac:dyDescent="0.2">
      <c r="A63" s="268"/>
      <c r="B63" s="271"/>
      <c r="C63" s="325" t="s">
        <v>194</v>
      </c>
      <c r="D63" s="326"/>
      <c r="E63" s="272">
        <v>4.5759999999999996</v>
      </c>
      <c r="F63" s="273"/>
      <c r="G63" s="274"/>
      <c r="H63" s="275"/>
      <c r="I63" s="269"/>
      <c r="J63" s="276"/>
      <c r="K63" s="269"/>
      <c r="M63" s="270" t="s">
        <v>194</v>
      </c>
      <c r="O63" s="259"/>
    </row>
    <row r="64" spans="1:80" x14ac:dyDescent="0.2">
      <c r="A64" s="268"/>
      <c r="B64" s="271"/>
      <c r="C64" s="325" t="s">
        <v>195</v>
      </c>
      <c r="D64" s="326"/>
      <c r="E64" s="272">
        <v>2.2879999999999998</v>
      </c>
      <c r="F64" s="273"/>
      <c r="G64" s="274"/>
      <c r="H64" s="275"/>
      <c r="I64" s="269"/>
      <c r="J64" s="276"/>
      <c r="K64" s="269"/>
      <c r="M64" s="270" t="s">
        <v>195</v>
      </c>
      <c r="O64" s="259"/>
    </row>
    <row r="65" spans="1:80" x14ac:dyDescent="0.2">
      <c r="A65" s="268"/>
      <c r="B65" s="271"/>
      <c r="C65" s="325" t="s">
        <v>196</v>
      </c>
      <c r="D65" s="326"/>
      <c r="E65" s="272">
        <v>4.9955999999999996</v>
      </c>
      <c r="F65" s="273"/>
      <c r="G65" s="274"/>
      <c r="H65" s="275"/>
      <c r="I65" s="269"/>
      <c r="J65" s="276"/>
      <c r="K65" s="269"/>
      <c r="M65" s="270" t="s">
        <v>196</v>
      </c>
      <c r="O65" s="259"/>
    </row>
    <row r="66" spans="1:80" x14ac:dyDescent="0.2">
      <c r="A66" s="268"/>
      <c r="B66" s="271"/>
      <c r="C66" s="325" t="s">
        <v>197</v>
      </c>
      <c r="D66" s="326"/>
      <c r="E66" s="272">
        <v>8.4215999999999998</v>
      </c>
      <c r="F66" s="273"/>
      <c r="G66" s="274"/>
      <c r="H66" s="275"/>
      <c r="I66" s="269"/>
      <c r="J66" s="276"/>
      <c r="K66" s="269"/>
      <c r="M66" s="270" t="s">
        <v>197</v>
      </c>
      <c r="O66" s="259"/>
    </row>
    <row r="67" spans="1:80" x14ac:dyDescent="0.2">
      <c r="A67" s="268"/>
      <c r="B67" s="271"/>
      <c r="C67" s="325" t="s">
        <v>198</v>
      </c>
      <c r="D67" s="326"/>
      <c r="E67" s="272">
        <v>7.0940000000000003</v>
      </c>
      <c r="F67" s="273"/>
      <c r="G67" s="274"/>
      <c r="H67" s="275"/>
      <c r="I67" s="269"/>
      <c r="J67" s="276"/>
      <c r="K67" s="269"/>
      <c r="M67" s="270" t="s">
        <v>198</v>
      </c>
      <c r="O67" s="259"/>
    </row>
    <row r="68" spans="1:80" x14ac:dyDescent="0.2">
      <c r="A68" s="268"/>
      <c r="B68" s="271"/>
      <c r="C68" s="325" t="s">
        <v>199</v>
      </c>
      <c r="D68" s="326"/>
      <c r="E68" s="272">
        <v>9.3870000000000005</v>
      </c>
      <c r="F68" s="273"/>
      <c r="G68" s="274"/>
      <c r="H68" s="275"/>
      <c r="I68" s="269"/>
      <c r="J68" s="276"/>
      <c r="K68" s="269"/>
      <c r="M68" s="270" t="s">
        <v>199</v>
      </c>
      <c r="O68" s="259"/>
    </row>
    <row r="69" spans="1:80" ht="22.5" x14ac:dyDescent="0.2">
      <c r="A69" s="260">
        <v>23</v>
      </c>
      <c r="B69" s="261" t="s">
        <v>200</v>
      </c>
      <c r="C69" s="262" t="s">
        <v>201</v>
      </c>
      <c r="D69" s="263" t="s">
        <v>140</v>
      </c>
      <c r="E69" s="264">
        <v>11.35</v>
      </c>
      <c r="F69" s="264">
        <v>0</v>
      </c>
      <c r="G69" s="265">
        <f>E69*F69</f>
        <v>0</v>
      </c>
      <c r="H69" s="266">
        <v>3.6700000000000001E-3</v>
      </c>
      <c r="I69" s="267">
        <f>E69*H69</f>
        <v>4.1654499999999997E-2</v>
      </c>
      <c r="J69" s="266">
        <v>0</v>
      </c>
      <c r="K69" s="267">
        <f>E69*J69</f>
        <v>0</v>
      </c>
      <c r="O69" s="259">
        <v>2</v>
      </c>
      <c r="AA69" s="232">
        <v>1</v>
      </c>
      <c r="AB69" s="232">
        <v>1</v>
      </c>
      <c r="AC69" s="232">
        <v>1</v>
      </c>
      <c r="AZ69" s="232">
        <v>1</v>
      </c>
      <c r="BA69" s="232">
        <f>IF(AZ69=1,G69,0)</f>
        <v>0</v>
      </c>
      <c r="BB69" s="232">
        <f>IF(AZ69=2,G69,0)</f>
        <v>0</v>
      </c>
      <c r="BC69" s="232">
        <f>IF(AZ69=3,G69,0)</f>
        <v>0</v>
      </c>
      <c r="BD69" s="232">
        <f>IF(AZ69=4,G69,0)</f>
        <v>0</v>
      </c>
      <c r="BE69" s="232">
        <f>IF(AZ69=5,G69,0)</f>
        <v>0</v>
      </c>
      <c r="CA69" s="259">
        <v>1</v>
      </c>
      <c r="CB69" s="259">
        <v>1</v>
      </c>
    </row>
    <row r="70" spans="1:80" x14ac:dyDescent="0.2">
      <c r="A70" s="268"/>
      <c r="B70" s="271"/>
      <c r="C70" s="325" t="s">
        <v>202</v>
      </c>
      <c r="D70" s="326"/>
      <c r="E70" s="272">
        <v>1.35</v>
      </c>
      <c r="F70" s="273"/>
      <c r="G70" s="274"/>
      <c r="H70" s="275"/>
      <c r="I70" s="269"/>
      <c r="J70" s="276"/>
      <c r="K70" s="269"/>
      <c r="M70" s="270" t="s">
        <v>202</v>
      </c>
      <c r="O70" s="259"/>
    </row>
    <row r="71" spans="1:80" x14ac:dyDescent="0.2">
      <c r="A71" s="268"/>
      <c r="B71" s="271"/>
      <c r="C71" s="325" t="s">
        <v>203</v>
      </c>
      <c r="D71" s="326"/>
      <c r="E71" s="272">
        <v>10</v>
      </c>
      <c r="F71" s="273"/>
      <c r="G71" s="274"/>
      <c r="H71" s="275"/>
      <c r="I71" s="269"/>
      <c r="J71" s="276"/>
      <c r="K71" s="269"/>
      <c r="M71" s="270" t="s">
        <v>203</v>
      </c>
      <c r="O71" s="259"/>
    </row>
    <row r="72" spans="1:80" x14ac:dyDescent="0.2">
      <c r="A72" s="277"/>
      <c r="B72" s="278" t="s">
        <v>100</v>
      </c>
      <c r="C72" s="279" t="s">
        <v>173</v>
      </c>
      <c r="D72" s="280"/>
      <c r="E72" s="281"/>
      <c r="F72" s="282"/>
      <c r="G72" s="283">
        <f>SUM(G46:G71)</f>
        <v>0</v>
      </c>
      <c r="H72" s="284"/>
      <c r="I72" s="285">
        <f>SUM(I46:I71)</f>
        <v>2.418083443</v>
      </c>
      <c r="J72" s="284"/>
      <c r="K72" s="285">
        <f>SUM(K46:K71)</f>
        <v>0</v>
      </c>
      <c r="O72" s="259">
        <v>4</v>
      </c>
      <c r="BA72" s="286">
        <f>SUM(BA46:BA71)</f>
        <v>0</v>
      </c>
      <c r="BB72" s="286">
        <f>SUM(BB46:BB71)</f>
        <v>0</v>
      </c>
      <c r="BC72" s="286">
        <f>SUM(BC46:BC71)</f>
        <v>0</v>
      </c>
      <c r="BD72" s="286">
        <f>SUM(BD46:BD71)</f>
        <v>0</v>
      </c>
      <c r="BE72" s="286">
        <f>SUM(BE46:BE71)</f>
        <v>0</v>
      </c>
    </row>
    <row r="73" spans="1:80" x14ac:dyDescent="0.2">
      <c r="A73" s="249" t="s">
        <v>97</v>
      </c>
      <c r="B73" s="250" t="s">
        <v>204</v>
      </c>
      <c r="C73" s="251" t="s">
        <v>205</v>
      </c>
      <c r="D73" s="252"/>
      <c r="E73" s="253"/>
      <c r="F73" s="253"/>
      <c r="G73" s="254"/>
      <c r="H73" s="255"/>
      <c r="I73" s="256"/>
      <c r="J73" s="257"/>
      <c r="K73" s="258"/>
      <c r="O73" s="259">
        <v>1</v>
      </c>
    </row>
    <row r="74" spans="1:80" x14ac:dyDescent="0.2">
      <c r="A74" s="260">
        <v>24</v>
      </c>
      <c r="B74" s="261" t="s">
        <v>207</v>
      </c>
      <c r="C74" s="262" t="s">
        <v>208</v>
      </c>
      <c r="D74" s="263" t="s">
        <v>140</v>
      </c>
      <c r="E74" s="264">
        <v>2.5</v>
      </c>
      <c r="F74" s="264">
        <v>0</v>
      </c>
      <c r="G74" s="265">
        <f>E74*F74</f>
        <v>0</v>
      </c>
      <c r="H74" s="266">
        <v>5.2580000000000002E-2</v>
      </c>
      <c r="I74" s="267">
        <f>E74*H74</f>
        <v>0.13145000000000001</v>
      </c>
      <c r="J74" s="266">
        <v>0</v>
      </c>
      <c r="K74" s="267">
        <f>E74*J74</f>
        <v>0</v>
      </c>
      <c r="O74" s="259">
        <v>2</v>
      </c>
      <c r="AA74" s="232">
        <v>1</v>
      </c>
      <c r="AB74" s="232">
        <v>1</v>
      </c>
      <c r="AC74" s="232">
        <v>1</v>
      </c>
      <c r="AZ74" s="232">
        <v>1</v>
      </c>
      <c r="BA74" s="232">
        <f>IF(AZ74=1,G74,0)</f>
        <v>0</v>
      </c>
      <c r="BB74" s="232">
        <f>IF(AZ74=2,G74,0)</f>
        <v>0</v>
      </c>
      <c r="BC74" s="232">
        <f>IF(AZ74=3,G74,0)</f>
        <v>0</v>
      </c>
      <c r="BD74" s="232">
        <f>IF(AZ74=4,G74,0)</f>
        <v>0</v>
      </c>
      <c r="BE74" s="232">
        <f>IF(AZ74=5,G74,0)</f>
        <v>0</v>
      </c>
      <c r="CA74" s="259">
        <v>1</v>
      </c>
      <c r="CB74" s="259">
        <v>1</v>
      </c>
    </row>
    <row r="75" spans="1:80" x14ac:dyDescent="0.2">
      <c r="A75" s="268"/>
      <c r="B75" s="271"/>
      <c r="C75" s="325" t="s">
        <v>209</v>
      </c>
      <c r="D75" s="326"/>
      <c r="E75" s="272">
        <v>2.5</v>
      </c>
      <c r="F75" s="273"/>
      <c r="G75" s="274"/>
      <c r="H75" s="275"/>
      <c r="I75" s="269"/>
      <c r="J75" s="276"/>
      <c r="K75" s="269"/>
      <c r="M75" s="270" t="s">
        <v>209</v>
      </c>
      <c r="O75" s="259"/>
    </row>
    <row r="76" spans="1:80" x14ac:dyDescent="0.2">
      <c r="A76" s="260">
        <v>25</v>
      </c>
      <c r="B76" s="261" t="s">
        <v>210</v>
      </c>
      <c r="C76" s="262" t="s">
        <v>211</v>
      </c>
      <c r="D76" s="263" t="s">
        <v>140</v>
      </c>
      <c r="E76" s="264">
        <v>6</v>
      </c>
      <c r="F76" s="264">
        <v>0</v>
      </c>
      <c r="G76" s="265">
        <f>E76*F76</f>
        <v>0</v>
      </c>
      <c r="H76" s="266">
        <v>2.0999999999999999E-3</v>
      </c>
      <c r="I76" s="267">
        <f>E76*H76</f>
        <v>1.26E-2</v>
      </c>
      <c r="J76" s="266">
        <v>0</v>
      </c>
      <c r="K76" s="267">
        <f>E76*J76</f>
        <v>0</v>
      </c>
      <c r="O76" s="259">
        <v>2</v>
      </c>
      <c r="AA76" s="232">
        <v>1</v>
      </c>
      <c r="AB76" s="232">
        <v>1</v>
      </c>
      <c r="AC76" s="232">
        <v>1</v>
      </c>
      <c r="AZ76" s="232">
        <v>1</v>
      </c>
      <c r="BA76" s="232">
        <f>IF(AZ76=1,G76,0)</f>
        <v>0</v>
      </c>
      <c r="BB76" s="232">
        <f>IF(AZ76=2,G76,0)</f>
        <v>0</v>
      </c>
      <c r="BC76" s="232">
        <f>IF(AZ76=3,G76,0)</f>
        <v>0</v>
      </c>
      <c r="BD76" s="232">
        <f>IF(AZ76=4,G76,0)</f>
        <v>0</v>
      </c>
      <c r="BE76" s="232">
        <f>IF(AZ76=5,G76,0)</f>
        <v>0</v>
      </c>
      <c r="CA76" s="259">
        <v>1</v>
      </c>
      <c r="CB76" s="259">
        <v>1</v>
      </c>
    </row>
    <row r="77" spans="1:80" x14ac:dyDescent="0.2">
      <c r="A77" s="268"/>
      <c r="B77" s="271"/>
      <c r="C77" s="325" t="s">
        <v>212</v>
      </c>
      <c r="D77" s="326"/>
      <c r="E77" s="272">
        <v>6</v>
      </c>
      <c r="F77" s="273"/>
      <c r="G77" s="274"/>
      <c r="H77" s="275"/>
      <c r="I77" s="269"/>
      <c r="J77" s="276"/>
      <c r="K77" s="269"/>
      <c r="M77" s="270" t="s">
        <v>212</v>
      </c>
      <c r="O77" s="259"/>
    </row>
    <row r="78" spans="1:80" x14ac:dyDescent="0.2">
      <c r="A78" s="277"/>
      <c r="B78" s="278" t="s">
        <v>100</v>
      </c>
      <c r="C78" s="279" t="s">
        <v>206</v>
      </c>
      <c r="D78" s="280"/>
      <c r="E78" s="281"/>
      <c r="F78" s="282"/>
      <c r="G78" s="283">
        <f>SUM(G73:G77)</f>
        <v>0</v>
      </c>
      <c r="H78" s="284"/>
      <c r="I78" s="285">
        <f>SUM(I73:I77)</f>
        <v>0.14405000000000001</v>
      </c>
      <c r="J78" s="284"/>
      <c r="K78" s="285">
        <f>SUM(K73:K77)</f>
        <v>0</v>
      </c>
      <c r="O78" s="259">
        <v>4</v>
      </c>
      <c r="BA78" s="286">
        <f>SUM(BA73:BA77)</f>
        <v>0</v>
      </c>
      <c r="BB78" s="286">
        <f>SUM(BB73:BB77)</f>
        <v>0</v>
      </c>
      <c r="BC78" s="286">
        <f>SUM(BC73:BC77)</f>
        <v>0</v>
      </c>
      <c r="BD78" s="286">
        <f>SUM(BD73:BD77)</f>
        <v>0</v>
      </c>
      <c r="BE78" s="286">
        <f>SUM(BE73:BE77)</f>
        <v>0</v>
      </c>
    </row>
    <row r="79" spans="1:80" x14ac:dyDescent="0.2">
      <c r="A79" s="249" t="s">
        <v>97</v>
      </c>
      <c r="B79" s="250" t="s">
        <v>213</v>
      </c>
      <c r="C79" s="251" t="s">
        <v>214</v>
      </c>
      <c r="D79" s="252"/>
      <c r="E79" s="253"/>
      <c r="F79" s="253"/>
      <c r="G79" s="254"/>
      <c r="H79" s="255"/>
      <c r="I79" s="256"/>
      <c r="J79" s="257"/>
      <c r="K79" s="258"/>
      <c r="O79" s="259">
        <v>1</v>
      </c>
    </row>
    <row r="80" spans="1:80" x14ac:dyDescent="0.2">
      <c r="A80" s="260">
        <v>26</v>
      </c>
      <c r="B80" s="261" t="s">
        <v>216</v>
      </c>
      <c r="C80" s="262" t="s">
        <v>217</v>
      </c>
      <c r="D80" s="263" t="s">
        <v>112</v>
      </c>
      <c r="E80" s="264">
        <v>1.2713000000000001</v>
      </c>
      <c r="F80" s="264">
        <v>0</v>
      </c>
      <c r="G80" s="265">
        <f>E80*F80</f>
        <v>0</v>
      </c>
      <c r="H80" s="266">
        <v>2.4220000000000002</v>
      </c>
      <c r="I80" s="267">
        <f>E80*H80</f>
        <v>3.0790886000000004</v>
      </c>
      <c r="J80" s="266">
        <v>0</v>
      </c>
      <c r="K80" s="267">
        <f>E80*J80</f>
        <v>0</v>
      </c>
      <c r="O80" s="259">
        <v>2</v>
      </c>
      <c r="AA80" s="232">
        <v>1</v>
      </c>
      <c r="AB80" s="232">
        <v>1</v>
      </c>
      <c r="AC80" s="232">
        <v>1</v>
      </c>
      <c r="AZ80" s="232">
        <v>1</v>
      </c>
      <c r="BA80" s="232">
        <f>IF(AZ80=1,G80,0)</f>
        <v>0</v>
      </c>
      <c r="BB80" s="232">
        <f>IF(AZ80=2,G80,0)</f>
        <v>0</v>
      </c>
      <c r="BC80" s="232">
        <f>IF(AZ80=3,G80,0)</f>
        <v>0</v>
      </c>
      <c r="BD80" s="232">
        <f>IF(AZ80=4,G80,0)</f>
        <v>0</v>
      </c>
      <c r="BE80" s="232">
        <f>IF(AZ80=5,G80,0)</f>
        <v>0</v>
      </c>
      <c r="CA80" s="259">
        <v>1</v>
      </c>
      <c r="CB80" s="259">
        <v>1</v>
      </c>
    </row>
    <row r="81" spans="1:80" ht="22.5" x14ac:dyDescent="0.2">
      <c r="A81" s="268"/>
      <c r="B81" s="271"/>
      <c r="C81" s="325" t="s">
        <v>218</v>
      </c>
      <c r="D81" s="326"/>
      <c r="E81" s="272">
        <v>1.2713000000000001</v>
      </c>
      <c r="F81" s="273"/>
      <c r="G81" s="274"/>
      <c r="H81" s="275"/>
      <c r="I81" s="269"/>
      <c r="J81" s="276"/>
      <c r="K81" s="269"/>
      <c r="M81" s="270" t="s">
        <v>218</v>
      </c>
      <c r="O81" s="259"/>
    </row>
    <row r="82" spans="1:80" x14ac:dyDescent="0.2">
      <c r="A82" s="277"/>
      <c r="B82" s="278" t="s">
        <v>100</v>
      </c>
      <c r="C82" s="279" t="s">
        <v>215</v>
      </c>
      <c r="D82" s="280"/>
      <c r="E82" s="281"/>
      <c r="F82" s="282"/>
      <c r="G82" s="283">
        <f>SUM(G79:G81)</f>
        <v>0</v>
      </c>
      <c r="H82" s="284"/>
      <c r="I82" s="285">
        <f>SUM(I79:I81)</f>
        <v>3.0790886000000004</v>
      </c>
      <c r="J82" s="284"/>
      <c r="K82" s="285">
        <f>SUM(K79:K81)</f>
        <v>0</v>
      </c>
      <c r="O82" s="259">
        <v>4</v>
      </c>
      <c r="BA82" s="286">
        <f>SUM(BA79:BA81)</f>
        <v>0</v>
      </c>
      <c r="BB82" s="286">
        <f>SUM(BB79:BB81)</f>
        <v>0</v>
      </c>
      <c r="BC82" s="286">
        <f>SUM(BC79:BC81)</f>
        <v>0</v>
      </c>
      <c r="BD82" s="286">
        <f>SUM(BD79:BD81)</f>
        <v>0</v>
      </c>
      <c r="BE82" s="286">
        <f>SUM(BE79:BE81)</f>
        <v>0</v>
      </c>
    </row>
    <row r="83" spans="1:80" x14ac:dyDescent="0.2">
      <c r="A83" s="249" t="s">
        <v>97</v>
      </c>
      <c r="B83" s="250" t="s">
        <v>219</v>
      </c>
      <c r="C83" s="251" t="s">
        <v>220</v>
      </c>
      <c r="D83" s="252"/>
      <c r="E83" s="253"/>
      <c r="F83" s="253"/>
      <c r="G83" s="254"/>
      <c r="H83" s="255"/>
      <c r="I83" s="256"/>
      <c r="J83" s="257"/>
      <c r="K83" s="258"/>
      <c r="O83" s="259">
        <v>1</v>
      </c>
    </row>
    <row r="84" spans="1:80" ht="22.5" x14ac:dyDescent="0.2">
      <c r="A84" s="260">
        <v>27</v>
      </c>
      <c r="B84" s="261" t="s">
        <v>222</v>
      </c>
      <c r="C84" s="262" t="s">
        <v>223</v>
      </c>
      <c r="D84" s="263" t="s">
        <v>137</v>
      </c>
      <c r="E84" s="264">
        <v>4</v>
      </c>
      <c r="F84" s="264">
        <v>0</v>
      </c>
      <c r="G84" s="265">
        <f>E84*F84</f>
        <v>0</v>
      </c>
      <c r="H84" s="266">
        <v>3.0550000000000001E-2</v>
      </c>
      <c r="I84" s="267">
        <f>E84*H84</f>
        <v>0.1222</v>
      </c>
      <c r="J84" s="266">
        <v>0</v>
      </c>
      <c r="K84" s="267">
        <f>E84*J84</f>
        <v>0</v>
      </c>
      <c r="O84" s="259">
        <v>2</v>
      </c>
      <c r="AA84" s="232">
        <v>1</v>
      </c>
      <c r="AB84" s="232">
        <v>1</v>
      </c>
      <c r="AC84" s="232">
        <v>1</v>
      </c>
      <c r="AZ84" s="232">
        <v>1</v>
      </c>
      <c r="BA84" s="232">
        <f>IF(AZ84=1,G84,0)</f>
        <v>0</v>
      </c>
      <c r="BB84" s="232">
        <f>IF(AZ84=2,G84,0)</f>
        <v>0</v>
      </c>
      <c r="BC84" s="232">
        <f>IF(AZ84=3,G84,0)</f>
        <v>0</v>
      </c>
      <c r="BD84" s="232">
        <f>IF(AZ84=4,G84,0)</f>
        <v>0</v>
      </c>
      <c r="BE84" s="232">
        <f>IF(AZ84=5,G84,0)</f>
        <v>0</v>
      </c>
      <c r="CA84" s="259">
        <v>1</v>
      </c>
      <c r="CB84" s="259">
        <v>1</v>
      </c>
    </row>
    <row r="85" spans="1:80" x14ac:dyDescent="0.2">
      <c r="A85" s="268"/>
      <c r="B85" s="271"/>
      <c r="C85" s="325" t="s">
        <v>224</v>
      </c>
      <c r="D85" s="326"/>
      <c r="E85" s="272">
        <v>2</v>
      </c>
      <c r="F85" s="273"/>
      <c r="G85" s="274"/>
      <c r="H85" s="275"/>
      <c r="I85" s="269"/>
      <c r="J85" s="276"/>
      <c r="K85" s="269"/>
      <c r="M85" s="270" t="s">
        <v>224</v>
      </c>
      <c r="O85" s="259"/>
    </row>
    <row r="86" spans="1:80" x14ac:dyDescent="0.2">
      <c r="A86" s="268"/>
      <c r="B86" s="271"/>
      <c r="C86" s="325" t="s">
        <v>225</v>
      </c>
      <c r="D86" s="326"/>
      <c r="E86" s="272">
        <v>2</v>
      </c>
      <c r="F86" s="273"/>
      <c r="G86" s="274"/>
      <c r="H86" s="275"/>
      <c r="I86" s="269"/>
      <c r="J86" s="276"/>
      <c r="K86" s="269"/>
      <c r="M86" s="270" t="s">
        <v>225</v>
      </c>
      <c r="O86" s="259"/>
    </row>
    <row r="87" spans="1:80" x14ac:dyDescent="0.2">
      <c r="A87" s="277"/>
      <c r="B87" s="278" t="s">
        <v>100</v>
      </c>
      <c r="C87" s="279" t="s">
        <v>221</v>
      </c>
      <c r="D87" s="280"/>
      <c r="E87" s="281"/>
      <c r="F87" s="282"/>
      <c r="G87" s="283">
        <f>SUM(G83:G86)</f>
        <v>0</v>
      </c>
      <c r="H87" s="284"/>
      <c r="I87" s="285">
        <f>SUM(I83:I86)</f>
        <v>0.1222</v>
      </c>
      <c r="J87" s="284"/>
      <c r="K87" s="285">
        <f>SUM(K83:K86)</f>
        <v>0</v>
      </c>
      <c r="O87" s="259">
        <v>4</v>
      </c>
      <c r="BA87" s="286">
        <f>SUM(BA83:BA86)</f>
        <v>0</v>
      </c>
      <c r="BB87" s="286">
        <f>SUM(BB83:BB86)</f>
        <v>0</v>
      </c>
      <c r="BC87" s="286">
        <f>SUM(BC83:BC86)</f>
        <v>0</v>
      </c>
      <c r="BD87" s="286">
        <f>SUM(BD83:BD86)</f>
        <v>0</v>
      </c>
      <c r="BE87" s="286">
        <f>SUM(BE83:BE86)</f>
        <v>0</v>
      </c>
    </row>
    <row r="88" spans="1:80" x14ac:dyDescent="0.2">
      <c r="A88" s="249" t="s">
        <v>97</v>
      </c>
      <c r="B88" s="250" t="s">
        <v>226</v>
      </c>
      <c r="C88" s="251" t="s">
        <v>227</v>
      </c>
      <c r="D88" s="252"/>
      <c r="E88" s="253"/>
      <c r="F88" s="253"/>
      <c r="G88" s="254"/>
      <c r="H88" s="255"/>
      <c r="I88" s="256"/>
      <c r="J88" s="257"/>
      <c r="K88" s="258"/>
      <c r="O88" s="259">
        <v>1</v>
      </c>
    </row>
    <row r="89" spans="1:80" x14ac:dyDescent="0.2">
      <c r="A89" s="260">
        <v>28</v>
      </c>
      <c r="B89" s="261" t="s">
        <v>229</v>
      </c>
      <c r="C89" s="262" t="s">
        <v>230</v>
      </c>
      <c r="D89" s="263" t="s">
        <v>140</v>
      </c>
      <c r="E89" s="264">
        <v>31.5</v>
      </c>
      <c r="F89" s="264">
        <v>0</v>
      </c>
      <c r="G89" s="265">
        <f>E89*F89</f>
        <v>0</v>
      </c>
      <c r="H89" s="266">
        <v>1.2099999999999999E-3</v>
      </c>
      <c r="I89" s="267">
        <f>E89*H89</f>
        <v>3.8114999999999996E-2</v>
      </c>
      <c r="J89" s="266">
        <v>0</v>
      </c>
      <c r="K89" s="267">
        <f>E89*J89</f>
        <v>0</v>
      </c>
      <c r="O89" s="259">
        <v>2</v>
      </c>
      <c r="AA89" s="232">
        <v>1</v>
      </c>
      <c r="AB89" s="232">
        <v>1</v>
      </c>
      <c r="AC89" s="232">
        <v>1</v>
      </c>
      <c r="AZ89" s="232">
        <v>1</v>
      </c>
      <c r="BA89" s="232">
        <f>IF(AZ89=1,G89,0)</f>
        <v>0</v>
      </c>
      <c r="BB89" s="232">
        <f>IF(AZ89=2,G89,0)</f>
        <v>0</v>
      </c>
      <c r="BC89" s="232">
        <f>IF(AZ89=3,G89,0)</f>
        <v>0</v>
      </c>
      <c r="BD89" s="232">
        <f>IF(AZ89=4,G89,0)</f>
        <v>0</v>
      </c>
      <c r="BE89" s="232">
        <f>IF(AZ89=5,G89,0)</f>
        <v>0</v>
      </c>
      <c r="CA89" s="259">
        <v>1</v>
      </c>
      <c r="CB89" s="259">
        <v>1</v>
      </c>
    </row>
    <row r="90" spans="1:80" x14ac:dyDescent="0.2">
      <c r="A90" s="268"/>
      <c r="B90" s="271"/>
      <c r="C90" s="325" t="s">
        <v>231</v>
      </c>
      <c r="D90" s="326"/>
      <c r="E90" s="272">
        <v>31.5</v>
      </c>
      <c r="F90" s="273"/>
      <c r="G90" s="274"/>
      <c r="H90" s="275"/>
      <c r="I90" s="269"/>
      <c r="J90" s="276"/>
      <c r="K90" s="269"/>
      <c r="M90" s="270" t="s">
        <v>231</v>
      </c>
      <c r="O90" s="259"/>
    </row>
    <row r="91" spans="1:80" x14ac:dyDescent="0.2">
      <c r="A91" s="277"/>
      <c r="B91" s="278" t="s">
        <v>100</v>
      </c>
      <c r="C91" s="279" t="s">
        <v>228</v>
      </c>
      <c r="D91" s="280"/>
      <c r="E91" s="281"/>
      <c r="F91" s="282"/>
      <c r="G91" s="283">
        <f>SUM(G88:G90)</f>
        <v>0</v>
      </c>
      <c r="H91" s="284"/>
      <c r="I91" s="285">
        <f>SUM(I88:I90)</f>
        <v>3.8114999999999996E-2</v>
      </c>
      <c r="J91" s="284"/>
      <c r="K91" s="285">
        <f>SUM(K88:K90)</f>
        <v>0</v>
      </c>
      <c r="O91" s="259">
        <v>4</v>
      </c>
      <c r="BA91" s="286">
        <f>SUM(BA88:BA90)</f>
        <v>0</v>
      </c>
      <c r="BB91" s="286">
        <f>SUM(BB88:BB90)</f>
        <v>0</v>
      </c>
      <c r="BC91" s="286">
        <f>SUM(BC88:BC90)</f>
        <v>0</v>
      </c>
      <c r="BD91" s="286">
        <f>SUM(BD88:BD90)</f>
        <v>0</v>
      </c>
      <c r="BE91" s="286">
        <f>SUM(BE88:BE90)</f>
        <v>0</v>
      </c>
    </row>
    <row r="92" spans="1:80" x14ac:dyDescent="0.2">
      <c r="A92" s="249" t="s">
        <v>97</v>
      </c>
      <c r="B92" s="250" t="s">
        <v>232</v>
      </c>
      <c r="C92" s="251" t="s">
        <v>233</v>
      </c>
      <c r="D92" s="252"/>
      <c r="E92" s="253"/>
      <c r="F92" s="253"/>
      <c r="G92" s="254"/>
      <c r="H92" s="255"/>
      <c r="I92" s="256"/>
      <c r="J92" s="257"/>
      <c r="K92" s="258"/>
      <c r="O92" s="259">
        <v>1</v>
      </c>
    </row>
    <row r="93" spans="1:80" x14ac:dyDescent="0.2">
      <c r="A93" s="260">
        <v>29</v>
      </c>
      <c r="B93" s="261" t="s">
        <v>235</v>
      </c>
      <c r="C93" s="262" t="s">
        <v>236</v>
      </c>
      <c r="D93" s="263" t="s">
        <v>237</v>
      </c>
      <c r="E93" s="264">
        <v>40</v>
      </c>
      <c r="F93" s="264">
        <v>0</v>
      </c>
      <c r="G93" s="265">
        <f>E93*F93</f>
        <v>0</v>
      </c>
      <c r="H93" s="266">
        <v>0</v>
      </c>
      <c r="I93" s="267">
        <f>E93*H93</f>
        <v>0</v>
      </c>
      <c r="J93" s="266">
        <v>0</v>
      </c>
      <c r="K93" s="267">
        <f>E93*J93</f>
        <v>0</v>
      </c>
      <c r="O93" s="259">
        <v>2</v>
      </c>
      <c r="AA93" s="232">
        <v>1</v>
      </c>
      <c r="AB93" s="232">
        <v>1</v>
      </c>
      <c r="AC93" s="232">
        <v>1</v>
      </c>
      <c r="AZ93" s="232">
        <v>1</v>
      </c>
      <c r="BA93" s="232">
        <f>IF(AZ93=1,G93,0)</f>
        <v>0</v>
      </c>
      <c r="BB93" s="232">
        <f>IF(AZ93=2,G93,0)</f>
        <v>0</v>
      </c>
      <c r="BC93" s="232">
        <f>IF(AZ93=3,G93,0)</f>
        <v>0</v>
      </c>
      <c r="BD93" s="232">
        <f>IF(AZ93=4,G93,0)</f>
        <v>0</v>
      </c>
      <c r="BE93" s="232">
        <f>IF(AZ93=5,G93,0)</f>
        <v>0</v>
      </c>
      <c r="CA93" s="259">
        <v>1</v>
      </c>
      <c r="CB93" s="259">
        <v>1</v>
      </c>
    </row>
    <row r="94" spans="1:80" ht="22.5" x14ac:dyDescent="0.2">
      <c r="A94" s="260">
        <v>30</v>
      </c>
      <c r="B94" s="261" t="s">
        <v>238</v>
      </c>
      <c r="C94" s="262" t="s">
        <v>239</v>
      </c>
      <c r="D94" s="263" t="s">
        <v>237</v>
      </c>
      <c r="E94" s="264">
        <v>20</v>
      </c>
      <c r="F94" s="264">
        <v>0</v>
      </c>
      <c r="G94" s="265">
        <f>E94*F94</f>
        <v>0</v>
      </c>
      <c r="H94" s="266">
        <v>0</v>
      </c>
      <c r="I94" s="267">
        <f>E94*H94</f>
        <v>0</v>
      </c>
      <c r="J94" s="266">
        <v>0</v>
      </c>
      <c r="K94" s="267">
        <f>E94*J94</f>
        <v>0</v>
      </c>
      <c r="O94" s="259">
        <v>2</v>
      </c>
      <c r="AA94" s="232">
        <v>1</v>
      </c>
      <c r="AB94" s="232">
        <v>1</v>
      </c>
      <c r="AC94" s="232">
        <v>1</v>
      </c>
      <c r="AZ94" s="232">
        <v>1</v>
      </c>
      <c r="BA94" s="232">
        <f>IF(AZ94=1,G94,0)</f>
        <v>0</v>
      </c>
      <c r="BB94" s="232">
        <f>IF(AZ94=2,G94,0)</f>
        <v>0</v>
      </c>
      <c r="BC94" s="232">
        <f>IF(AZ94=3,G94,0)</f>
        <v>0</v>
      </c>
      <c r="BD94" s="232">
        <f>IF(AZ94=4,G94,0)</f>
        <v>0</v>
      </c>
      <c r="BE94" s="232">
        <f>IF(AZ94=5,G94,0)</f>
        <v>0</v>
      </c>
      <c r="CA94" s="259">
        <v>1</v>
      </c>
      <c r="CB94" s="259">
        <v>1</v>
      </c>
    </row>
    <row r="95" spans="1:80" x14ac:dyDescent="0.2">
      <c r="A95" s="260">
        <v>31</v>
      </c>
      <c r="B95" s="261" t="s">
        <v>240</v>
      </c>
      <c r="C95" s="262" t="s">
        <v>241</v>
      </c>
      <c r="D95" s="263" t="s">
        <v>140</v>
      </c>
      <c r="E95" s="264">
        <v>62.485999999999997</v>
      </c>
      <c r="F95" s="264">
        <v>0</v>
      </c>
      <c r="G95" s="265">
        <f>E95*F95</f>
        <v>0</v>
      </c>
      <c r="H95" s="266">
        <v>4.0000000000000003E-5</v>
      </c>
      <c r="I95" s="267">
        <f>E95*H95</f>
        <v>2.4994399999999999E-3</v>
      </c>
      <c r="J95" s="266">
        <v>0</v>
      </c>
      <c r="K95" s="267">
        <f>E95*J95</f>
        <v>0</v>
      </c>
      <c r="O95" s="259">
        <v>2</v>
      </c>
      <c r="AA95" s="232">
        <v>1</v>
      </c>
      <c r="AB95" s="232">
        <v>0</v>
      </c>
      <c r="AC95" s="232">
        <v>0</v>
      </c>
      <c r="AZ95" s="232">
        <v>1</v>
      </c>
      <c r="BA95" s="232">
        <f>IF(AZ95=1,G95,0)</f>
        <v>0</v>
      </c>
      <c r="BB95" s="232">
        <f>IF(AZ95=2,G95,0)</f>
        <v>0</v>
      </c>
      <c r="BC95" s="232">
        <f>IF(AZ95=3,G95,0)</f>
        <v>0</v>
      </c>
      <c r="BD95" s="232">
        <f>IF(AZ95=4,G95,0)</f>
        <v>0</v>
      </c>
      <c r="BE95" s="232">
        <f>IF(AZ95=5,G95,0)</f>
        <v>0</v>
      </c>
      <c r="CA95" s="259">
        <v>1</v>
      </c>
      <c r="CB95" s="259">
        <v>0</v>
      </c>
    </row>
    <row r="96" spans="1:80" x14ac:dyDescent="0.2">
      <c r="A96" s="268"/>
      <c r="B96" s="271"/>
      <c r="C96" s="325" t="s">
        <v>242</v>
      </c>
      <c r="D96" s="326"/>
      <c r="E96" s="272">
        <v>62.485999999999997</v>
      </c>
      <c r="F96" s="273"/>
      <c r="G96" s="274"/>
      <c r="H96" s="275"/>
      <c r="I96" s="269"/>
      <c r="J96" s="276"/>
      <c r="K96" s="269"/>
      <c r="M96" s="270" t="s">
        <v>242</v>
      </c>
      <c r="O96" s="259"/>
    </row>
    <row r="97" spans="1:80" x14ac:dyDescent="0.2">
      <c r="A97" s="260">
        <v>32</v>
      </c>
      <c r="B97" s="261" t="s">
        <v>243</v>
      </c>
      <c r="C97" s="262" t="s">
        <v>244</v>
      </c>
      <c r="D97" s="263" t="s">
        <v>154</v>
      </c>
      <c r="E97" s="264">
        <v>2.5</v>
      </c>
      <c r="F97" s="264">
        <v>0</v>
      </c>
      <c r="G97" s="265">
        <f>E97*F97</f>
        <v>0</v>
      </c>
      <c r="H97" s="266">
        <v>8.3199999999999993E-3</v>
      </c>
      <c r="I97" s="267">
        <f>E97*H97</f>
        <v>2.0799999999999999E-2</v>
      </c>
      <c r="J97" s="266">
        <v>0</v>
      </c>
      <c r="K97" s="267">
        <f>E97*J97</f>
        <v>0</v>
      </c>
      <c r="O97" s="259">
        <v>2</v>
      </c>
      <c r="AA97" s="232">
        <v>1</v>
      </c>
      <c r="AB97" s="232">
        <v>1</v>
      </c>
      <c r="AC97" s="232">
        <v>1</v>
      </c>
      <c r="AZ97" s="232">
        <v>1</v>
      </c>
      <c r="BA97" s="232">
        <f>IF(AZ97=1,G97,0)</f>
        <v>0</v>
      </c>
      <c r="BB97" s="232">
        <f>IF(AZ97=2,G97,0)</f>
        <v>0</v>
      </c>
      <c r="BC97" s="232">
        <f>IF(AZ97=3,G97,0)</f>
        <v>0</v>
      </c>
      <c r="BD97" s="232">
        <f>IF(AZ97=4,G97,0)</f>
        <v>0</v>
      </c>
      <c r="BE97" s="232">
        <f>IF(AZ97=5,G97,0)</f>
        <v>0</v>
      </c>
      <c r="CA97" s="259">
        <v>1</v>
      </c>
      <c r="CB97" s="259">
        <v>1</v>
      </c>
    </row>
    <row r="98" spans="1:80" ht="22.5" x14ac:dyDescent="0.2">
      <c r="A98" s="260">
        <v>33</v>
      </c>
      <c r="B98" s="261" t="s">
        <v>245</v>
      </c>
      <c r="C98" s="262" t="s">
        <v>246</v>
      </c>
      <c r="D98" s="263" t="s">
        <v>140</v>
      </c>
      <c r="E98" s="264">
        <v>10.93</v>
      </c>
      <c r="F98" s="264">
        <v>0</v>
      </c>
      <c r="G98" s="265">
        <f>E98*F98</f>
        <v>0</v>
      </c>
      <c r="H98" s="266">
        <v>0</v>
      </c>
      <c r="I98" s="267">
        <f>E98*H98</f>
        <v>0</v>
      </c>
      <c r="J98" s="266"/>
      <c r="K98" s="267">
        <f>E98*J98</f>
        <v>0</v>
      </c>
      <c r="O98" s="259">
        <v>2</v>
      </c>
      <c r="AA98" s="232">
        <v>12</v>
      </c>
      <c r="AB98" s="232">
        <v>0</v>
      </c>
      <c r="AC98" s="232">
        <v>2</v>
      </c>
      <c r="AZ98" s="232">
        <v>1</v>
      </c>
      <c r="BA98" s="232">
        <f>IF(AZ98=1,G98,0)</f>
        <v>0</v>
      </c>
      <c r="BB98" s="232">
        <f>IF(AZ98=2,G98,0)</f>
        <v>0</v>
      </c>
      <c r="BC98" s="232">
        <f>IF(AZ98=3,G98,0)</f>
        <v>0</v>
      </c>
      <c r="BD98" s="232">
        <f>IF(AZ98=4,G98,0)</f>
        <v>0</v>
      </c>
      <c r="BE98" s="232">
        <f>IF(AZ98=5,G98,0)</f>
        <v>0</v>
      </c>
      <c r="CA98" s="259">
        <v>12</v>
      </c>
      <c r="CB98" s="259">
        <v>0</v>
      </c>
    </row>
    <row r="99" spans="1:80" x14ac:dyDescent="0.2">
      <c r="A99" s="268"/>
      <c r="B99" s="271"/>
      <c r="C99" s="325" t="s">
        <v>247</v>
      </c>
      <c r="D99" s="326"/>
      <c r="E99" s="272">
        <v>10.93</v>
      </c>
      <c r="F99" s="273"/>
      <c r="G99" s="274"/>
      <c r="H99" s="275"/>
      <c r="I99" s="269"/>
      <c r="J99" s="276"/>
      <c r="K99" s="269"/>
      <c r="M99" s="270" t="s">
        <v>247</v>
      </c>
      <c r="O99" s="259"/>
    </row>
    <row r="100" spans="1:80" x14ac:dyDescent="0.2">
      <c r="A100" s="260">
        <v>34</v>
      </c>
      <c r="B100" s="261" t="s">
        <v>245</v>
      </c>
      <c r="C100" s="262" t="s">
        <v>248</v>
      </c>
      <c r="D100" s="263" t="s">
        <v>137</v>
      </c>
      <c r="E100" s="264">
        <v>2</v>
      </c>
      <c r="F100" s="264">
        <v>0</v>
      </c>
      <c r="G100" s="265">
        <f t="shared" ref="G100:G108" si="0">E100*F100</f>
        <v>0</v>
      </c>
      <c r="H100" s="266">
        <v>0</v>
      </c>
      <c r="I100" s="267">
        <f t="shared" ref="I100:I108" si="1">E100*H100</f>
        <v>0</v>
      </c>
      <c r="J100" s="266"/>
      <c r="K100" s="267">
        <f t="shared" ref="K100:K108" si="2">E100*J100</f>
        <v>0</v>
      </c>
      <c r="O100" s="259">
        <v>2</v>
      </c>
      <c r="AA100" s="232">
        <v>12</v>
      </c>
      <c r="AB100" s="232">
        <v>0</v>
      </c>
      <c r="AC100" s="232">
        <v>6</v>
      </c>
      <c r="AZ100" s="232">
        <v>1</v>
      </c>
      <c r="BA100" s="232">
        <f t="shared" ref="BA100:BA108" si="3">IF(AZ100=1,G100,0)</f>
        <v>0</v>
      </c>
      <c r="BB100" s="232">
        <f t="shared" ref="BB100:BB108" si="4">IF(AZ100=2,G100,0)</f>
        <v>0</v>
      </c>
      <c r="BC100" s="232">
        <f t="shared" ref="BC100:BC108" si="5">IF(AZ100=3,G100,0)</f>
        <v>0</v>
      </c>
      <c r="BD100" s="232">
        <f t="shared" ref="BD100:BD108" si="6">IF(AZ100=4,G100,0)</f>
        <v>0</v>
      </c>
      <c r="BE100" s="232">
        <f t="shared" ref="BE100:BE108" si="7">IF(AZ100=5,G100,0)</f>
        <v>0</v>
      </c>
      <c r="CA100" s="259">
        <v>12</v>
      </c>
      <c r="CB100" s="259">
        <v>0</v>
      </c>
    </row>
    <row r="101" spans="1:80" ht="22.5" x14ac:dyDescent="0.2">
      <c r="A101" s="260">
        <v>35</v>
      </c>
      <c r="B101" s="261" t="s">
        <v>245</v>
      </c>
      <c r="C101" s="262" t="s">
        <v>249</v>
      </c>
      <c r="D101" s="263" t="s">
        <v>137</v>
      </c>
      <c r="E101" s="264">
        <v>1</v>
      </c>
      <c r="F101" s="264">
        <v>0</v>
      </c>
      <c r="G101" s="265">
        <f t="shared" si="0"/>
        <v>0</v>
      </c>
      <c r="H101" s="266">
        <v>0</v>
      </c>
      <c r="I101" s="267">
        <f t="shared" si="1"/>
        <v>0</v>
      </c>
      <c r="J101" s="266"/>
      <c r="K101" s="267">
        <f t="shared" si="2"/>
        <v>0</v>
      </c>
      <c r="O101" s="259">
        <v>2</v>
      </c>
      <c r="AA101" s="232">
        <v>12</v>
      </c>
      <c r="AB101" s="232">
        <v>0</v>
      </c>
      <c r="AC101" s="232">
        <v>9</v>
      </c>
      <c r="AZ101" s="232">
        <v>1</v>
      </c>
      <c r="BA101" s="232">
        <f t="shared" si="3"/>
        <v>0</v>
      </c>
      <c r="BB101" s="232">
        <f t="shared" si="4"/>
        <v>0</v>
      </c>
      <c r="BC101" s="232">
        <f t="shared" si="5"/>
        <v>0</v>
      </c>
      <c r="BD101" s="232">
        <f t="shared" si="6"/>
        <v>0</v>
      </c>
      <c r="BE101" s="232">
        <f t="shared" si="7"/>
        <v>0</v>
      </c>
      <c r="CA101" s="259">
        <v>12</v>
      </c>
      <c r="CB101" s="259">
        <v>0</v>
      </c>
    </row>
    <row r="102" spans="1:80" x14ac:dyDescent="0.2">
      <c r="A102" s="260">
        <v>36</v>
      </c>
      <c r="B102" s="261" t="s">
        <v>245</v>
      </c>
      <c r="C102" s="262" t="s">
        <v>250</v>
      </c>
      <c r="D102" s="263" t="s">
        <v>12</v>
      </c>
      <c r="E102" s="264">
        <v>10</v>
      </c>
      <c r="F102" s="264">
        <v>0</v>
      </c>
      <c r="G102" s="265">
        <f t="shared" si="0"/>
        <v>0</v>
      </c>
      <c r="H102" s="266">
        <v>0</v>
      </c>
      <c r="I102" s="267">
        <f t="shared" si="1"/>
        <v>0</v>
      </c>
      <c r="J102" s="266"/>
      <c r="K102" s="267">
        <f t="shared" si="2"/>
        <v>0</v>
      </c>
      <c r="O102" s="259">
        <v>2</v>
      </c>
      <c r="AA102" s="232">
        <v>12</v>
      </c>
      <c r="AB102" s="232">
        <v>0</v>
      </c>
      <c r="AC102" s="232">
        <v>95</v>
      </c>
      <c r="AZ102" s="232">
        <v>1</v>
      </c>
      <c r="BA102" s="232">
        <f t="shared" si="3"/>
        <v>0</v>
      </c>
      <c r="BB102" s="232">
        <f t="shared" si="4"/>
        <v>0</v>
      </c>
      <c r="BC102" s="232">
        <f t="shared" si="5"/>
        <v>0</v>
      </c>
      <c r="BD102" s="232">
        <f t="shared" si="6"/>
        <v>0</v>
      </c>
      <c r="BE102" s="232">
        <f t="shared" si="7"/>
        <v>0</v>
      </c>
      <c r="CA102" s="259">
        <v>12</v>
      </c>
      <c r="CB102" s="259">
        <v>0</v>
      </c>
    </row>
    <row r="103" spans="1:80" x14ac:dyDescent="0.2">
      <c r="A103" s="260">
        <v>37</v>
      </c>
      <c r="B103" s="261" t="s">
        <v>245</v>
      </c>
      <c r="C103" s="262" t="s">
        <v>251</v>
      </c>
      <c r="D103" s="263" t="s">
        <v>137</v>
      </c>
      <c r="E103" s="264">
        <v>4</v>
      </c>
      <c r="F103" s="264">
        <v>0</v>
      </c>
      <c r="G103" s="265">
        <f t="shared" si="0"/>
        <v>0</v>
      </c>
      <c r="H103" s="266">
        <v>0</v>
      </c>
      <c r="I103" s="267">
        <f t="shared" si="1"/>
        <v>0</v>
      </c>
      <c r="J103" s="266"/>
      <c r="K103" s="267">
        <f t="shared" si="2"/>
        <v>0</v>
      </c>
      <c r="O103" s="259">
        <v>2</v>
      </c>
      <c r="AA103" s="232">
        <v>12</v>
      </c>
      <c r="AB103" s="232">
        <v>0</v>
      </c>
      <c r="AC103" s="232">
        <v>7</v>
      </c>
      <c r="AZ103" s="232">
        <v>1</v>
      </c>
      <c r="BA103" s="232">
        <f t="shared" si="3"/>
        <v>0</v>
      </c>
      <c r="BB103" s="232">
        <f t="shared" si="4"/>
        <v>0</v>
      </c>
      <c r="BC103" s="232">
        <f t="shared" si="5"/>
        <v>0</v>
      </c>
      <c r="BD103" s="232">
        <f t="shared" si="6"/>
        <v>0</v>
      </c>
      <c r="BE103" s="232">
        <f t="shared" si="7"/>
        <v>0</v>
      </c>
      <c r="CA103" s="259">
        <v>12</v>
      </c>
      <c r="CB103" s="259">
        <v>0</v>
      </c>
    </row>
    <row r="104" spans="1:80" x14ac:dyDescent="0.2">
      <c r="A104" s="260">
        <v>38</v>
      </c>
      <c r="B104" s="261" t="s">
        <v>245</v>
      </c>
      <c r="C104" s="262" t="s">
        <v>252</v>
      </c>
      <c r="D104" s="263" t="s">
        <v>137</v>
      </c>
      <c r="E104" s="264">
        <v>2</v>
      </c>
      <c r="F104" s="264">
        <v>0</v>
      </c>
      <c r="G104" s="265">
        <f t="shared" si="0"/>
        <v>0</v>
      </c>
      <c r="H104" s="266">
        <v>0</v>
      </c>
      <c r="I104" s="267">
        <f t="shared" si="1"/>
        <v>0</v>
      </c>
      <c r="J104" s="266"/>
      <c r="K104" s="267">
        <f t="shared" si="2"/>
        <v>0</v>
      </c>
      <c r="O104" s="259">
        <v>2</v>
      </c>
      <c r="AA104" s="232">
        <v>12</v>
      </c>
      <c r="AB104" s="232">
        <v>0</v>
      </c>
      <c r="AC104" s="232">
        <v>8</v>
      </c>
      <c r="AZ104" s="232">
        <v>1</v>
      </c>
      <c r="BA104" s="232">
        <f t="shared" si="3"/>
        <v>0</v>
      </c>
      <c r="BB104" s="232">
        <f t="shared" si="4"/>
        <v>0</v>
      </c>
      <c r="BC104" s="232">
        <f t="shared" si="5"/>
        <v>0</v>
      </c>
      <c r="BD104" s="232">
        <f t="shared" si="6"/>
        <v>0</v>
      </c>
      <c r="BE104" s="232">
        <f t="shared" si="7"/>
        <v>0</v>
      </c>
      <c r="CA104" s="259">
        <v>12</v>
      </c>
      <c r="CB104" s="259">
        <v>0</v>
      </c>
    </row>
    <row r="105" spans="1:80" x14ac:dyDescent="0.2">
      <c r="A105" s="260">
        <v>39</v>
      </c>
      <c r="B105" s="261" t="s">
        <v>245</v>
      </c>
      <c r="C105" s="262" t="s">
        <v>253</v>
      </c>
      <c r="D105" s="263" t="s">
        <v>137</v>
      </c>
      <c r="E105" s="264">
        <v>5</v>
      </c>
      <c r="F105" s="264">
        <v>0</v>
      </c>
      <c r="G105" s="265">
        <f t="shared" si="0"/>
        <v>0</v>
      </c>
      <c r="H105" s="266">
        <v>0</v>
      </c>
      <c r="I105" s="267">
        <f t="shared" si="1"/>
        <v>0</v>
      </c>
      <c r="J105" s="266"/>
      <c r="K105" s="267">
        <f t="shared" si="2"/>
        <v>0</v>
      </c>
      <c r="O105" s="259">
        <v>2</v>
      </c>
      <c r="AA105" s="232">
        <v>12</v>
      </c>
      <c r="AB105" s="232">
        <v>0</v>
      </c>
      <c r="AC105" s="232">
        <v>5</v>
      </c>
      <c r="AZ105" s="232">
        <v>1</v>
      </c>
      <c r="BA105" s="232">
        <f t="shared" si="3"/>
        <v>0</v>
      </c>
      <c r="BB105" s="232">
        <f t="shared" si="4"/>
        <v>0</v>
      </c>
      <c r="BC105" s="232">
        <f t="shared" si="5"/>
        <v>0</v>
      </c>
      <c r="BD105" s="232">
        <f t="shared" si="6"/>
        <v>0</v>
      </c>
      <c r="BE105" s="232">
        <f t="shared" si="7"/>
        <v>0</v>
      </c>
      <c r="CA105" s="259">
        <v>12</v>
      </c>
      <c r="CB105" s="259">
        <v>0</v>
      </c>
    </row>
    <row r="106" spans="1:80" ht="22.5" x14ac:dyDescent="0.2">
      <c r="A106" s="260">
        <v>40</v>
      </c>
      <c r="B106" s="261" t="s">
        <v>245</v>
      </c>
      <c r="C106" s="262" t="s">
        <v>254</v>
      </c>
      <c r="D106" s="263" t="s">
        <v>137</v>
      </c>
      <c r="E106" s="264">
        <v>5</v>
      </c>
      <c r="F106" s="264">
        <v>0</v>
      </c>
      <c r="G106" s="265">
        <f t="shared" si="0"/>
        <v>0</v>
      </c>
      <c r="H106" s="266">
        <v>0</v>
      </c>
      <c r="I106" s="267">
        <f t="shared" si="1"/>
        <v>0</v>
      </c>
      <c r="J106" s="266"/>
      <c r="K106" s="267">
        <f t="shared" si="2"/>
        <v>0</v>
      </c>
      <c r="O106" s="259">
        <v>2</v>
      </c>
      <c r="AA106" s="232">
        <v>12</v>
      </c>
      <c r="AB106" s="232">
        <v>0</v>
      </c>
      <c r="AC106" s="232">
        <v>1</v>
      </c>
      <c r="AZ106" s="232">
        <v>1</v>
      </c>
      <c r="BA106" s="232">
        <f t="shared" si="3"/>
        <v>0</v>
      </c>
      <c r="BB106" s="232">
        <f t="shared" si="4"/>
        <v>0</v>
      </c>
      <c r="BC106" s="232">
        <f t="shared" si="5"/>
        <v>0</v>
      </c>
      <c r="BD106" s="232">
        <f t="shared" si="6"/>
        <v>0</v>
      </c>
      <c r="BE106" s="232">
        <f t="shared" si="7"/>
        <v>0</v>
      </c>
      <c r="CA106" s="259">
        <v>12</v>
      </c>
      <c r="CB106" s="259">
        <v>0</v>
      </c>
    </row>
    <row r="107" spans="1:80" x14ac:dyDescent="0.2">
      <c r="A107" s="260">
        <v>41</v>
      </c>
      <c r="B107" s="261" t="s">
        <v>245</v>
      </c>
      <c r="C107" s="262" t="s">
        <v>255</v>
      </c>
      <c r="D107" s="263" t="s">
        <v>137</v>
      </c>
      <c r="E107" s="264">
        <v>6</v>
      </c>
      <c r="F107" s="264">
        <v>0</v>
      </c>
      <c r="G107" s="265">
        <f t="shared" si="0"/>
        <v>0</v>
      </c>
      <c r="H107" s="266">
        <v>0</v>
      </c>
      <c r="I107" s="267">
        <f t="shared" si="1"/>
        <v>0</v>
      </c>
      <c r="J107" s="266"/>
      <c r="K107" s="267">
        <f t="shared" si="2"/>
        <v>0</v>
      </c>
      <c r="O107" s="259">
        <v>2</v>
      </c>
      <c r="AA107" s="232">
        <v>12</v>
      </c>
      <c r="AB107" s="232">
        <v>0</v>
      </c>
      <c r="AC107" s="232">
        <v>4</v>
      </c>
      <c r="AZ107" s="232">
        <v>1</v>
      </c>
      <c r="BA107" s="232">
        <f t="shared" si="3"/>
        <v>0</v>
      </c>
      <c r="BB107" s="232">
        <f t="shared" si="4"/>
        <v>0</v>
      </c>
      <c r="BC107" s="232">
        <f t="shared" si="5"/>
        <v>0</v>
      </c>
      <c r="BD107" s="232">
        <f t="shared" si="6"/>
        <v>0</v>
      </c>
      <c r="BE107" s="232">
        <f t="shared" si="7"/>
        <v>0</v>
      </c>
      <c r="CA107" s="259">
        <v>12</v>
      </c>
      <c r="CB107" s="259">
        <v>0</v>
      </c>
    </row>
    <row r="108" spans="1:80" x14ac:dyDescent="0.2">
      <c r="A108" s="260">
        <v>42</v>
      </c>
      <c r="B108" s="261" t="s">
        <v>245</v>
      </c>
      <c r="C108" s="262" t="s">
        <v>256</v>
      </c>
      <c r="D108" s="263" t="s">
        <v>137</v>
      </c>
      <c r="E108" s="264">
        <v>6</v>
      </c>
      <c r="F108" s="264">
        <v>0</v>
      </c>
      <c r="G108" s="265">
        <f t="shared" si="0"/>
        <v>0</v>
      </c>
      <c r="H108" s="266">
        <v>0</v>
      </c>
      <c r="I108" s="267">
        <f t="shared" si="1"/>
        <v>0</v>
      </c>
      <c r="J108" s="266"/>
      <c r="K108" s="267">
        <f t="shared" si="2"/>
        <v>0</v>
      </c>
      <c r="O108" s="259">
        <v>2</v>
      </c>
      <c r="AA108" s="232">
        <v>12</v>
      </c>
      <c r="AB108" s="232">
        <v>0</v>
      </c>
      <c r="AC108" s="232">
        <v>3</v>
      </c>
      <c r="AZ108" s="232">
        <v>1</v>
      </c>
      <c r="BA108" s="232">
        <f t="shared" si="3"/>
        <v>0</v>
      </c>
      <c r="BB108" s="232">
        <f t="shared" si="4"/>
        <v>0</v>
      </c>
      <c r="BC108" s="232">
        <f t="shared" si="5"/>
        <v>0</v>
      </c>
      <c r="BD108" s="232">
        <f t="shared" si="6"/>
        <v>0</v>
      </c>
      <c r="BE108" s="232">
        <f t="shared" si="7"/>
        <v>0</v>
      </c>
      <c r="CA108" s="259">
        <v>12</v>
      </c>
      <c r="CB108" s="259">
        <v>0</v>
      </c>
    </row>
    <row r="109" spans="1:80" x14ac:dyDescent="0.2">
      <c r="A109" s="277"/>
      <c r="B109" s="278" t="s">
        <v>100</v>
      </c>
      <c r="C109" s="279" t="s">
        <v>234</v>
      </c>
      <c r="D109" s="280"/>
      <c r="E109" s="281"/>
      <c r="F109" s="282"/>
      <c r="G109" s="283">
        <f>SUM(G92:G108)</f>
        <v>0</v>
      </c>
      <c r="H109" s="284"/>
      <c r="I109" s="285">
        <f>SUM(I92:I108)</f>
        <v>2.3299439999999998E-2</v>
      </c>
      <c r="J109" s="284"/>
      <c r="K109" s="285">
        <f>SUM(K92:K108)</f>
        <v>0</v>
      </c>
      <c r="O109" s="259">
        <v>4</v>
      </c>
      <c r="BA109" s="286">
        <f>SUM(BA92:BA108)</f>
        <v>0</v>
      </c>
      <c r="BB109" s="286">
        <f>SUM(BB92:BB108)</f>
        <v>0</v>
      </c>
      <c r="BC109" s="286">
        <f>SUM(BC92:BC108)</f>
        <v>0</v>
      </c>
      <c r="BD109" s="286">
        <f>SUM(BD92:BD108)</f>
        <v>0</v>
      </c>
      <c r="BE109" s="286">
        <f>SUM(BE92:BE108)</f>
        <v>0</v>
      </c>
    </row>
    <row r="110" spans="1:80" x14ac:dyDescent="0.2">
      <c r="A110" s="249" t="s">
        <v>97</v>
      </c>
      <c r="B110" s="250" t="s">
        <v>257</v>
      </c>
      <c r="C110" s="251" t="s">
        <v>258</v>
      </c>
      <c r="D110" s="252"/>
      <c r="E110" s="253"/>
      <c r="F110" s="253"/>
      <c r="G110" s="254"/>
      <c r="H110" s="255"/>
      <c r="I110" s="256"/>
      <c r="J110" s="257"/>
      <c r="K110" s="258"/>
      <c r="O110" s="259">
        <v>1</v>
      </c>
    </row>
    <row r="111" spans="1:80" x14ac:dyDescent="0.2">
      <c r="A111" s="260">
        <v>43</v>
      </c>
      <c r="B111" s="261" t="s">
        <v>260</v>
      </c>
      <c r="C111" s="262" t="s">
        <v>261</v>
      </c>
      <c r="D111" s="263" t="s">
        <v>140</v>
      </c>
      <c r="E111" s="264">
        <v>21.595800000000001</v>
      </c>
      <c r="F111" s="264">
        <v>0</v>
      </c>
      <c r="G111" s="265">
        <f>E111*F111</f>
        <v>0</v>
      </c>
      <c r="H111" s="266">
        <v>6.7000000000000002E-4</v>
      </c>
      <c r="I111" s="267">
        <f>E111*H111</f>
        <v>1.4469186E-2</v>
      </c>
      <c r="J111" s="266">
        <v>-0.13100000000000001</v>
      </c>
      <c r="K111" s="267">
        <f>E111*J111</f>
        <v>-2.8290498000000004</v>
      </c>
      <c r="O111" s="259">
        <v>2</v>
      </c>
      <c r="AA111" s="232">
        <v>1</v>
      </c>
      <c r="AB111" s="232">
        <v>1</v>
      </c>
      <c r="AC111" s="232">
        <v>1</v>
      </c>
      <c r="AZ111" s="232">
        <v>1</v>
      </c>
      <c r="BA111" s="232">
        <f>IF(AZ111=1,G111,0)</f>
        <v>0</v>
      </c>
      <c r="BB111" s="232">
        <f>IF(AZ111=2,G111,0)</f>
        <v>0</v>
      </c>
      <c r="BC111" s="232">
        <f>IF(AZ111=3,G111,0)</f>
        <v>0</v>
      </c>
      <c r="BD111" s="232">
        <f>IF(AZ111=4,G111,0)</f>
        <v>0</v>
      </c>
      <c r="BE111" s="232">
        <f>IF(AZ111=5,G111,0)</f>
        <v>0</v>
      </c>
      <c r="CA111" s="259">
        <v>1</v>
      </c>
      <c r="CB111" s="259">
        <v>1</v>
      </c>
    </row>
    <row r="112" spans="1:80" x14ac:dyDescent="0.2">
      <c r="A112" s="268"/>
      <c r="B112" s="271"/>
      <c r="C112" s="325" t="s">
        <v>262</v>
      </c>
      <c r="D112" s="326"/>
      <c r="E112" s="272">
        <v>9.66</v>
      </c>
      <c r="F112" s="273"/>
      <c r="G112" s="274"/>
      <c r="H112" s="275"/>
      <c r="I112" s="269"/>
      <c r="J112" s="276"/>
      <c r="K112" s="269"/>
      <c r="M112" s="270" t="s">
        <v>262</v>
      </c>
      <c r="O112" s="259"/>
    </row>
    <row r="113" spans="1:80" x14ac:dyDescent="0.2">
      <c r="A113" s="268"/>
      <c r="B113" s="271"/>
      <c r="C113" s="325" t="s">
        <v>263</v>
      </c>
      <c r="D113" s="326"/>
      <c r="E113" s="272">
        <v>11.9358</v>
      </c>
      <c r="F113" s="273"/>
      <c r="G113" s="274"/>
      <c r="H113" s="275"/>
      <c r="I113" s="269"/>
      <c r="J113" s="276"/>
      <c r="K113" s="269"/>
      <c r="M113" s="270" t="s">
        <v>263</v>
      </c>
      <c r="O113" s="259"/>
    </row>
    <row r="114" spans="1:80" x14ac:dyDescent="0.2">
      <c r="A114" s="260">
        <v>44</v>
      </c>
      <c r="B114" s="261" t="s">
        <v>264</v>
      </c>
      <c r="C114" s="262" t="s">
        <v>265</v>
      </c>
      <c r="D114" s="263" t="s">
        <v>112</v>
      </c>
      <c r="E114" s="264">
        <v>4.9000000000000002E-2</v>
      </c>
      <c r="F114" s="264">
        <v>0</v>
      </c>
      <c r="G114" s="265">
        <f>E114*F114</f>
        <v>0</v>
      </c>
      <c r="H114" s="266">
        <v>1.7989999999999999E-2</v>
      </c>
      <c r="I114" s="267">
        <f>E114*H114</f>
        <v>8.8150999999999995E-4</v>
      </c>
      <c r="J114" s="266">
        <v>-2.4</v>
      </c>
      <c r="K114" s="267">
        <f>E114*J114</f>
        <v>-0.1176</v>
      </c>
      <c r="O114" s="259">
        <v>2</v>
      </c>
      <c r="AA114" s="232">
        <v>1</v>
      </c>
      <c r="AB114" s="232">
        <v>1</v>
      </c>
      <c r="AC114" s="232">
        <v>1</v>
      </c>
      <c r="AZ114" s="232">
        <v>1</v>
      </c>
      <c r="BA114" s="232">
        <f>IF(AZ114=1,G114,0)</f>
        <v>0</v>
      </c>
      <c r="BB114" s="232">
        <f>IF(AZ114=2,G114,0)</f>
        <v>0</v>
      </c>
      <c r="BC114" s="232">
        <f>IF(AZ114=3,G114,0)</f>
        <v>0</v>
      </c>
      <c r="BD114" s="232">
        <f>IF(AZ114=4,G114,0)</f>
        <v>0</v>
      </c>
      <c r="BE114" s="232">
        <f>IF(AZ114=5,G114,0)</f>
        <v>0</v>
      </c>
      <c r="CA114" s="259">
        <v>1</v>
      </c>
      <c r="CB114" s="259">
        <v>1</v>
      </c>
    </row>
    <row r="115" spans="1:80" x14ac:dyDescent="0.2">
      <c r="A115" s="268"/>
      <c r="B115" s="271"/>
      <c r="C115" s="325" t="s">
        <v>266</v>
      </c>
      <c r="D115" s="326"/>
      <c r="E115" s="272">
        <v>4.9000000000000002E-2</v>
      </c>
      <c r="F115" s="273"/>
      <c r="G115" s="274"/>
      <c r="H115" s="275"/>
      <c r="I115" s="269"/>
      <c r="J115" s="276"/>
      <c r="K115" s="269"/>
      <c r="M115" s="270" t="s">
        <v>266</v>
      </c>
      <c r="O115" s="259"/>
    </row>
    <row r="116" spans="1:80" ht="22.5" x14ac:dyDescent="0.2">
      <c r="A116" s="260">
        <v>45</v>
      </c>
      <c r="B116" s="261" t="s">
        <v>267</v>
      </c>
      <c r="C116" s="262" t="s">
        <v>268</v>
      </c>
      <c r="D116" s="263" t="s">
        <v>112</v>
      </c>
      <c r="E116" s="264">
        <v>1.2150000000000001</v>
      </c>
      <c r="F116" s="264">
        <v>0</v>
      </c>
      <c r="G116" s="265">
        <f>E116*F116</f>
        <v>0</v>
      </c>
      <c r="H116" s="266">
        <v>0</v>
      </c>
      <c r="I116" s="267">
        <f>E116*H116</f>
        <v>0</v>
      </c>
      <c r="J116" s="266">
        <v>-2.2000000000000002</v>
      </c>
      <c r="K116" s="267">
        <f>E116*J116</f>
        <v>-2.6730000000000005</v>
      </c>
      <c r="O116" s="259">
        <v>2</v>
      </c>
      <c r="AA116" s="232">
        <v>1</v>
      </c>
      <c r="AB116" s="232">
        <v>1</v>
      </c>
      <c r="AC116" s="232">
        <v>1</v>
      </c>
      <c r="AZ116" s="232">
        <v>1</v>
      </c>
      <c r="BA116" s="232">
        <f>IF(AZ116=1,G116,0)</f>
        <v>0</v>
      </c>
      <c r="BB116" s="232">
        <f>IF(AZ116=2,G116,0)</f>
        <v>0</v>
      </c>
      <c r="BC116" s="232">
        <f>IF(AZ116=3,G116,0)</f>
        <v>0</v>
      </c>
      <c r="BD116" s="232">
        <f>IF(AZ116=4,G116,0)</f>
        <v>0</v>
      </c>
      <c r="BE116" s="232">
        <f>IF(AZ116=5,G116,0)</f>
        <v>0</v>
      </c>
      <c r="CA116" s="259">
        <v>1</v>
      </c>
      <c r="CB116" s="259">
        <v>1</v>
      </c>
    </row>
    <row r="117" spans="1:80" ht="22.5" x14ac:dyDescent="0.2">
      <c r="A117" s="268"/>
      <c r="B117" s="271"/>
      <c r="C117" s="325" t="s">
        <v>269</v>
      </c>
      <c r="D117" s="326"/>
      <c r="E117" s="272">
        <v>1.2150000000000001</v>
      </c>
      <c r="F117" s="273"/>
      <c r="G117" s="274"/>
      <c r="H117" s="275"/>
      <c r="I117" s="269"/>
      <c r="J117" s="276"/>
      <c r="K117" s="269"/>
      <c r="M117" s="270" t="s">
        <v>269</v>
      </c>
      <c r="O117" s="259"/>
    </row>
    <row r="118" spans="1:80" x14ac:dyDescent="0.2">
      <c r="A118" s="260">
        <v>46</v>
      </c>
      <c r="B118" s="261" t="s">
        <v>270</v>
      </c>
      <c r="C118" s="262" t="s">
        <v>271</v>
      </c>
      <c r="D118" s="263" t="s">
        <v>140</v>
      </c>
      <c r="E118" s="264">
        <v>25.2148</v>
      </c>
      <c r="F118" s="264">
        <v>0</v>
      </c>
      <c r="G118" s="265">
        <f>E118*F118</f>
        <v>0</v>
      </c>
      <c r="H118" s="266">
        <v>0</v>
      </c>
      <c r="I118" s="267">
        <f>E118*H118</f>
        <v>0</v>
      </c>
      <c r="J118" s="266">
        <v>-1.75E-3</v>
      </c>
      <c r="K118" s="267">
        <f>E118*J118</f>
        <v>-4.4125900000000003E-2</v>
      </c>
      <c r="O118" s="259">
        <v>2</v>
      </c>
      <c r="AA118" s="232">
        <v>1</v>
      </c>
      <c r="AB118" s="232">
        <v>1</v>
      </c>
      <c r="AC118" s="232">
        <v>1</v>
      </c>
      <c r="AZ118" s="232">
        <v>1</v>
      </c>
      <c r="BA118" s="232">
        <f>IF(AZ118=1,G118,0)</f>
        <v>0</v>
      </c>
      <c r="BB118" s="232">
        <f>IF(AZ118=2,G118,0)</f>
        <v>0</v>
      </c>
      <c r="BC118" s="232">
        <f>IF(AZ118=3,G118,0)</f>
        <v>0</v>
      </c>
      <c r="BD118" s="232">
        <f>IF(AZ118=4,G118,0)</f>
        <v>0</v>
      </c>
      <c r="BE118" s="232">
        <f>IF(AZ118=5,G118,0)</f>
        <v>0</v>
      </c>
      <c r="CA118" s="259">
        <v>1</v>
      </c>
      <c r="CB118" s="259">
        <v>1</v>
      </c>
    </row>
    <row r="119" spans="1:80" x14ac:dyDescent="0.2">
      <c r="A119" s="268"/>
      <c r="B119" s="271"/>
      <c r="C119" s="325" t="s">
        <v>272</v>
      </c>
      <c r="D119" s="326"/>
      <c r="E119" s="272">
        <v>10.736000000000001</v>
      </c>
      <c r="F119" s="273"/>
      <c r="G119" s="274"/>
      <c r="H119" s="275"/>
      <c r="I119" s="269"/>
      <c r="J119" s="276"/>
      <c r="K119" s="269"/>
      <c r="M119" s="270" t="s">
        <v>272</v>
      </c>
      <c r="O119" s="259"/>
    </row>
    <row r="120" spans="1:80" x14ac:dyDescent="0.2">
      <c r="A120" s="268"/>
      <c r="B120" s="271"/>
      <c r="C120" s="325" t="s">
        <v>273</v>
      </c>
      <c r="D120" s="326"/>
      <c r="E120" s="272">
        <v>14.4788</v>
      </c>
      <c r="F120" s="273"/>
      <c r="G120" s="274"/>
      <c r="H120" s="275"/>
      <c r="I120" s="269"/>
      <c r="J120" s="276"/>
      <c r="K120" s="269"/>
      <c r="M120" s="270" t="s">
        <v>273</v>
      </c>
      <c r="O120" s="259"/>
    </row>
    <row r="121" spans="1:80" ht="22.5" x14ac:dyDescent="0.2">
      <c r="A121" s="260">
        <v>47</v>
      </c>
      <c r="B121" s="261" t="s">
        <v>274</v>
      </c>
      <c r="C121" s="262" t="s">
        <v>275</v>
      </c>
      <c r="D121" s="263" t="s">
        <v>112</v>
      </c>
      <c r="E121" s="264">
        <v>1.125</v>
      </c>
      <c r="F121" s="264">
        <v>0</v>
      </c>
      <c r="G121" s="265">
        <f>E121*F121</f>
        <v>0</v>
      </c>
      <c r="H121" s="266">
        <v>0</v>
      </c>
      <c r="I121" s="267">
        <f>E121*H121</f>
        <v>0</v>
      </c>
      <c r="J121" s="266">
        <v>0</v>
      </c>
      <c r="K121" s="267">
        <f>E121*J121</f>
        <v>0</v>
      </c>
      <c r="O121" s="259">
        <v>2</v>
      </c>
      <c r="AA121" s="232">
        <v>1</v>
      </c>
      <c r="AB121" s="232">
        <v>1</v>
      </c>
      <c r="AC121" s="232">
        <v>1</v>
      </c>
      <c r="AZ121" s="232">
        <v>1</v>
      </c>
      <c r="BA121" s="232">
        <f>IF(AZ121=1,G121,0)</f>
        <v>0</v>
      </c>
      <c r="BB121" s="232">
        <f>IF(AZ121=2,G121,0)</f>
        <v>0</v>
      </c>
      <c r="BC121" s="232">
        <f>IF(AZ121=3,G121,0)</f>
        <v>0</v>
      </c>
      <c r="BD121" s="232">
        <f>IF(AZ121=4,G121,0)</f>
        <v>0</v>
      </c>
      <c r="BE121" s="232">
        <f>IF(AZ121=5,G121,0)</f>
        <v>0</v>
      </c>
      <c r="CA121" s="259">
        <v>1</v>
      </c>
      <c r="CB121" s="259">
        <v>1</v>
      </c>
    </row>
    <row r="122" spans="1:80" x14ac:dyDescent="0.2">
      <c r="A122" s="268"/>
      <c r="B122" s="271"/>
      <c r="C122" s="325" t="s">
        <v>276</v>
      </c>
      <c r="D122" s="326"/>
      <c r="E122" s="272">
        <v>1.125</v>
      </c>
      <c r="F122" s="273"/>
      <c r="G122" s="274"/>
      <c r="H122" s="275"/>
      <c r="I122" s="269"/>
      <c r="J122" s="276"/>
      <c r="K122" s="269"/>
      <c r="M122" s="270" t="s">
        <v>276</v>
      </c>
      <c r="O122" s="259"/>
    </row>
    <row r="123" spans="1:80" ht="22.5" x14ac:dyDescent="0.2">
      <c r="A123" s="260">
        <v>48</v>
      </c>
      <c r="B123" s="261" t="s">
        <v>277</v>
      </c>
      <c r="C123" s="262" t="s">
        <v>278</v>
      </c>
      <c r="D123" s="263" t="s">
        <v>140</v>
      </c>
      <c r="E123" s="264">
        <v>25.2148</v>
      </c>
      <c r="F123" s="264">
        <v>0</v>
      </c>
      <c r="G123" s="265">
        <f>E123*F123</f>
        <v>0</v>
      </c>
      <c r="H123" s="266">
        <v>0</v>
      </c>
      <c r="I123" s="267">
        <f>E123*H123</f>
        <v>0</v>
      </c>
      <c r="J123" s="266">
        <v>-0.02</v>
      </c>
      <c r="K123" s="267">
        <f>E123*J123</f>
        <v>-0.50429599999999997</v>
      </c>
      <c r="O123" s="259">
        <v>2</v>
      </c>
      <c r="AA123" s="232">
        <v>1</v>
      </c>
      <c r="AB123" s="232">
        <v>1</v>
      </c>
      <c r="AC123" s="232">
        <v>1</v>
      </c>
      <c r="AZ123" s="232">
        <v>1</v>
      </c>
      <c r="BA123" s="232">
        <f>IF(AZ123=1,G123,0)</f>
        <v>0</v>
      </c>
      <c r="BB123" s="232">
        <f>IF(AZ123=2,G123,0)</f>
        <v>0</v>
      </c>
      <c r="BC123" s="232">
        <f>IF(AZ123=3,G123,0)</f>
        <v>0</v>
      </c>
      <c r="BD123" s="232">
        <f>IF(AZ123=4,G123,0)</f>
        <v>0</v>
      </c>
      <c r="BE123" s="232">
        <f>IF(AZ123=5,G123,0)</f>
        <v>0</v>
      </c>
      <c r="CA123" s="259">
        <v>1</v>
      </c>
      <c r="CB123" s="259">
        <v>1</v>
      </c>
    </row>
    <row r="124" spans="1:80" x14ac:dyDescent="0.2">
      <c r="A124" s="268"/>
      <c r="B124" s="271"/>
      <c r="C124" s="325" t="s">
        <v>272</v>
      </c>
      <c r="D124" s="326"/>
      <c r="E124" s="272">
        <v>10.736000000000001</v>
      </c>
      <c r="F124" s="273"/>
      <c r="G124" s="274"/>
      <c r="H124" s="275"/>
      <c r="I124" s="269"/>
      <c r="J124" s="276"/>
      <c r="K124" s="269"/>
      <c r="M124" s="270" t="s">
        <v>272</v>
      </c>
      <c r="O124" s="259"/>
    </row>
    <row r="125" spans="1:80" x14ac:dyDescent="0.2">
      <c r="A125" s="268"/>
      <c r="B125" s="271"/>
      <c r="C125" s="325" t="s">
        <v>273</v>
      </c>
      <c r="D125" s="326"/>
      <c r="E125" s="272">
        <v>14.4788</v>
      </c>
      <c r="F125" s="273"/>
      <c r="G125" s="274"/>
      <c r="H125" s="275"/>
      <c r="I125" s="269"/>
      <c r="J125" s="276"/>
      <c r="K125" s="269"/>
      <c r="M125" s="270" t="s">
        <v>273</v>
      </c>
      <c r="O125" s="259"/>
    </row>
    <row r="126" spans="1:80" x14ac:dyDescent="0.2">
      <c r="A126" s="260">
        <v>49</v>
      </c>
      <c r="B126" s="261" t="s">
        <v>279</v>
      </c>
      <c r="C126" s="262" t="s">
        <v>280</v>
      </c>
      <c r="D126" s="263" t="s">
        <v>154</v>
      </c>
      <c r="E126" s="264">
        <v>9.91</v>
      </c>
      <c r="F126" s="264">
        <v>0</v>
      </c>
      <c r="G126" s="265">
        <f>E126*F126</f>
        <v>0</v>
      </c>
      <c r="H126" s="266">
        <v>0</v>
      </c>
      <c r="I126" s="267">
        <f>E126*H126</f>
        <v>0</v>
      </c>
      <c r="J126" s="266">
        <v>-8.2400000000000008E-3</v>
      </c>
      <c r="K126" s="267">
        <f>E126*J126</f>
        <v>-8.1658400000000006E-2</v>
      </c>
      <c r="O126" s="259">
        <v>2</v>
      </c>
      <c r="AA126" s="232">
        <v>1</v>
      </c>
      <c r="AB126" s="232">
        <v>1</v>
      </c>
      <c r="AC126" s="232">
        <v>1</v>
      </c>
      <c r="AZ126" s="232">
        <v>1</v>
      </c>
      <c r="BA126" s="232">
        <f>IF(AZ126=1,G126,0)</f>
        <v>0</v>
      </c>
      <c r="BB126" s="232">
        <f>IF(AZ126=2,G126,0)</f>
        <v>0</v>
      </c>
      <c r="BC126" s="232">
        <f>IF(AZ126=3,G126,0)</f>
        <v>0</v>
      </c>
      <c r="BD126" s="232">
        <f>IF(AZ126=4,G126,0)</f>
        <v>0</v>
      </c>
      <c r="BE126" s="232">
        <f>IF(AZ126=5,G126,0)</f>
        <v>0</v>
      </c>
      <c r="CA126" s="259">
        <v>1</v>
      </c>
      <c r="CB126" s="259">
        <v>1</v>
      </c>
    </row>
    <row r="127" spans="1:80" x14ac:dyDescent="0.2">
      <c r="A127" s="268"/>
      <c r="B127" s="271"/>
      <c r="C127" s="325" t="s">
        <v>281</v>
      </c>
      <c r="D127" s="326"/>
      <c r="E127" s="272">
        <v>9.91</v>
      </c>
      <c r="F127" s="273"/>
      <c r="G127" s="274"/>
      <c r="H127" s="275"/>
      <c r="I127" s="269"/>
      <c r="J127" s="276"/>
      <c r="K127" s="269"/>
      <c r="M127" s="270" t="s">
        <v>281</v>
      </c>
      <c r="O127" s="259"/>
    </row>
    <row r="128" spans="1:80" x14ac:dyDescent="0.2">
      <c r="A128" s="260">
        <v>50</v>
      </c>
      <c r="B128" s="261" t="s">
        <v>282</v>
      </c>
      <c r="C128" s="262" t="s">
        <v>283</v>
      </c>
      <c r="D128" s="263" t="s">
        <v>137</v>
      </c>
      <c r="E128" s="264">
        <v>5</v>
      </c>
      <c r="F128" s="264">
        <v>0</v>
      </c>
      <c r="G128" s="265">
        <f>E128*F128</f>
        <v>0</v>
      </c>
      <c r="H128" s="266">
        <v>0</v>
      </c>
      <c r="I128" s="267">
        <f>E128*H128</f>
        <v>0</v>
      </c>
      <c r="J128" s="266">
        <v>0</v>
      </c>
      <c r="K128" s="267">
        <f>E128*J128</f>
        <v>0</v>
      </c>
      <c r="O128" s="259">
        <v>2</v>
      </c>
      <c r="AA128" s="232">
        <v>1</v>
      </c>
      <c r="AB128" s="232">
        <v>1</v>
      </c>
      <c r="AC128" s="232">
        <v>1</v>
      </c>
      <c r="AZ128" s="232">
        <v>1</v>
      </c>
      <c r="BA128" s="232">
        <f>IF(AZ128=1,G128,0)</f>
        <v>0</v>
      </c>
      <c r="BB128" s="232">
        <f>IF(AZ128=2,G128,0)</f>
        <v>0</v>
      </c>
      <c r="BC128" s="232">
        <f>IF(AZ128=3,G128,0)</f>
        <v>0</v>
      </c>
      <c r="BD128" s="232">
        <f>IF(AZ128=4,G128,0)</f>
        <v>0</v>
      </c>
      <c r="BE128" s="232">
        <f>IF(AZ128=5,G128,0)</f>
        <v>0</v>
      </c>
      <c r="CA128" s="259">
        <v>1</v>
      </c>
      <c r="CB128" s="259">
        <v>1</v>
      </c>
    </row>
    <row r="129" spans="1:80" x14ac:dyDescent="0.2">
      <c r="A129" s="260">
        <v>51</v>
      </c>
      <c r="B129" s="261" t="s">
        <v>284</v>
      </c>
      <c r="C129" s="262" t="s">
        <v>285</v>
      </c>
      <c r="D129" s="263" t="s">
        <v>140</v>
      </c>
      <c r="E129" s="264">
        <v>7.07</v>
      </c>
      <c r="F129" s="264">
        <v>0</v>
      </c>
      <c r="G129" s="265">
        <f>E129*F129</f>
        <v>0</v>
      </c>
      <c r="H129" s="266">
        <v>1.17E-3</v>
      </c>
      <c r="I129" s="267">
        <f>E129*H129</f>
        <v>8.2719000000000004E-3</v>
      </c>
      <c r="J129" s="266">
        <v>-7.5999999999999998E-2</v>
      </c>
      <c r="K129" s="267">
        <f>E129*J129</f>
        <v>-0.53732000000000002</v>
      </c>
      <c r="O129" s="259">
        <v>2</v>
      </c>
      <c r="AA129" s="232">
        <v>1</v>
      </c>
      <c r="AB129" s="232">
        <v>1</v>
      </c>
      <c r="AC129" s="232">
        <v>1</v>
      </c>
      <c r="AZ129" s="232">
        <v>1</v>
      </c>
      <c r="BA129" s="232">
        <f>IF(AZ129=1,G129,0)</f>
        <v>0</v>
      </c>
      <c r="BB129" s="232">
        <f>IF(AZ129=2,G129,0)</f>
        <v>0</v>
      </c>
      <c r="BC129" s="232">
        <f>IF(AZ129=3,G129,0)</f>
        <v>0</v>
      </c>
      <c r="BD129" s="232">
        <f>IF(AZ129=4,G129,0)</f>
        <v>0</v>
      </c>
      <c r="BE129" s="232">
        <f>IF(AZ129=5,G129,0)</f>
        <v>0</v>
      </c>
      <c r="CA129" s="259">
        <v>1</v>
      </c>
      <c r="CB129" s="259">
        <v>1</v>
      </c>
    </row>
    <row r="130" spans="1:80" x14ac:dyDescent="0.2">
      <c r="A130" s="268"/>
      <c r="B130" s="271"/>
      <c r="C130" s="325" t="s">
        <v>286</v>
      </c>
      <c r="D130" s="326"/>
      <c r="E130" s="272">
        <v>7.07</v>
      </c>
      <c r="F130" s="273"/>
      <c r="G130" s="274"/>
      <c r="H130" s="275"/>
      <c r="I130" s="269"/>
      <c r="J130" s="276"/>
      <c r="K130" s="269"/>
      <c r="M130" s="270" t="s">
        <v>286</v>
      </c>
      <c r="O130" s="259"/>
    </row>
    <row r="131" spans="1:80" x14ac:dyDescent="0.2">
      <c r="A131" s="260">
        <v>52</v>
      </c>
      <c r="B131" s="261" t="s">
        <v>287</v>
      </c>
      <c r="C131" s="262" t="s">
        <v>288</v>
      </c>
      <c r="D131" s="263" t="s">
        <v>140</v>
      </c>
      <c r="E131" s="264">
        <v>2.2936000000000001</v>
      </c>
      <c r="F131" s="264">
        <v>0</v>
      </c>
      <c r="G131" s="265">
        <f>E131*F131</f>
        <v>0</v>
      </c>
      <c r="H131" s="266">
        <v>1.17E-3</v>
      </c>
      <c r="I131" s="267">
        <f>E131*H131</f>
        <v>2.6835120000000003E-3</v>
      </c>
      <c r="J131" s="266">
        <v>-3.4000000000000002E-2</v>
      </c>
      <c r="K131" s="267">
        <f>E131*J131</f>
        <v>-7.7982400000000007E-2</v>
      </c>
      <c r="O131" s="259">
        <v>2</v>
      </c>
      <c r="AA131" s="232">
        <v>1</v>
      </c>
      <c r="AB131" s="232">
        <v>1</v>
      </c>
      <c r="AC131" s="232">
        <v>1</v>
      </c>
      <c r="AZ131" s="232">
        <v>1</v>
      </c>
      <c r="BA131" s="232">
        <f>IF(AZ131=1,G131,0)</f>
        <v>0</v>
      </c>
      <c r="BB131" s="232">
        <f>IF(AZ131=2,G131,0)</f>
        <v>0</v>
      </c>
      <c r="BC131" s="232">
        <f>IF(AZ131=3,G131,0)</f>
        <v>0</v>
      </c>
      <c r="BD131" s="232">
        <f>IF(AZ131=4,G131,0)</f>
        <v>0</v>
      </c>
      <c r="BE131" s="232">
        <f>IF(AZ131=5,G131,0)</f>
        <v>0</v>
      </c>
      <c r="CA131" s="259">
        <v>1</v>
      </c>
      <c r="CB131" s="259">
        <v>1</v>
      </c>
    </row>
    <row r="132" spans="1:80" x14ac:dyDescent="0.2">
      <c r="A132" s="268"/>
      <c r="B132" s="271"/>
      <c r="C132" s="325" t="s">
        <v>289</v>
      </c>
      <c r="D132" s="326"/>
      <c r="E132" s="272">
        <v>2.2936000000000001</v>
      </c>
      <c r="F132" s="273"/>
      <c r="G132" s="274"/>
      <c r="H132" s="275"/>
      <c r="I132" s="269"/>
      <c r="J132" s="276"/>
      <c r="K132" s="269"/>
      <c r="M132" s="270" t="s">
        <v>289</v>
      </c>
      <c r="O132" s="259"/>
    </row>
    <row r="133" spans="1:80" x14ac:dyDescent="0.2">
      <c r="A133" s="260">
        <v>53</v>
      </c>
      <c r="B133" s="261" t="s">
        <v>290</v>
      </c>
      <c r="C133" s="262" t="s">
        <v>291</v>
      </c>
      <c r="D133" s="263" t="s">
        <v>154</v>
      </c>
      <c r="E133" s="264">
        <v>25</v>
      </c>
      <c r="F133" s="264">
        <v>0</v>
      </c>
      <c r="G133" s="265">
        <f>E133*F133</f>
        <v>0</v>
      </c>
      <c r="H133" s="266">
        <v>0</v>
      </c>
      <c r="I133" s="267">
        <f>E133*H133</f>
        <v>0</v>
      </c>
      <c r="J133" s="266">
        <v>-4.6000000000000001E-4</v>
      </c>
      <c r="K133" s="267">
        <f>E133*J133</f>
        <v>-1.15E-2</v>
      </c>
      <c r="O133" s="259">
        <v>2</v>
      </c>
      <c r="AA133" s="232">
        <v>1</v>
      </c>
      <c r="AB133" s="232">
        <v>1</v>
      </c>
      <c r="AC133" s="232">
        <v>1</v>
      </c>
      <c r="AZ133" s="232">
        <v>1</v>
      </c>
      <c r="BA133" s="232">
        <f>IF(AZ133=1,G133,0)</f>
        <v>0</v>
      </c>
      <c r="BB133" s="232">
        <f>IF(AZ133=2,G133,0)</f>
        <v>0</v>
      </c>
      <c r="BC133" s="232">
        <f>IF(AZ133=3,G133,0)</f>
        <v>0</v>
      </c>
      <c r="BD133" s="232">
        <f>IF(AZ133=4,G133,0)</f>
        <v>0</v>
      </c>
      <c r="BE133" s="232">
        <f>IF(AZ133=5,G133,0)</f>
        <v>0</v>
      </c>
      <c r="CA133" s="259">
        <v>1</v>
      </c>
      <c r="CB133" s="259">
        <v>1</v>
      </c>
    </row>
    <row r="134" spans="1:80" x14ac:dyDescent="0.2">
      <c r="A134" s="268"/>
      <c r="B134" s="271"/>
      <c r="C134" s="325" t="s">
        <v>292</v>
      </c>
      <c r="D134" s="326"/>
      <c r="E134" s="272">
        <v>25</v>
      </c>
      <c r="F134" s="273"/>
      <c r="G134" s="274"/>
      <c r="H134" s="275"/>
      <c r="I134" s="269"/>
      <c r="J134" s="276"/>
      <c r="K134" s="269"/>
      <c r="M134" s="270" t="s">
        <v>292</v>
      </c>
      <c r="O134" s="259"/>
    </row>
    <row r="135" spans="1:80" x14ac:dyDescent="0.2">
      <c r="A135" s="260">
        <v>54</v>
      </c>
      <c r="B135" s="261" t="s">
        <v>293</v>
      </c>
      <c r="C135" s="262" t="s">
        <v>294</v>
      </c>
      <c r="D135" s="263" t="s">
        <v>137</v>
      </c>
      <c r="E135" s="264">
        <v>1</v>
      </c>
      <c r="F135" s="264">
        <v>0</v>
      </c>
      <c r="G135" s="265">
        <f>E135*F135</f>
        <v>0</v>
      </c>
      <c r="H135" s="266">
        <v>0</v>
      </c>
      <c r="I135" s="267">
        <f>E135*H135</f>
        <v>0</v>
      </c>
      <c r="J135" s="266">
        <v>-8.0000000000000002E-3</v>
      </c>
      <c r="K135" s="267">
        <f>E135*J135</f>
        <v>-8.0000000000000002E-3</v>
      </c>
      <c r="O135" s="259">
        <v>2</v>
      </c>
      <c r="AA135" s="232">
        <v>1</v>
      </c>
      <c r="AB135" s="232">
        <v>1</v>
      </c>
      <c r="AC135" s="232">
        <v>1</v>
      </c>
      <c r="AZ135" s="232">
        <v>1</v>
      </c>
      <c r="BA135" s="232">
        <f>IF(AZ135=1,G135,0)</f>
        <v>0</v>
      </c>
      <c r="BB135" s="232">
        <f>IF(AZ135=2,G135,0)</f>
        <v>0</v>
      </c>
      <c r="BC135" s="232">
        <f>IF(AZ135=3,G135,0)</f>
        <v>0</v>
      </c>
      <c r="BD135" s="232">
        <f>IF(AZ135=4,G135,0)</f>
        <v>0</v>
      </c>
      <c r="BE135" s="232">
        <f>IF(AZ135=5,G135,0)</f>
        <v>0</v>
      </c>
      <c r="CA135" s="259">
        <v>1</v>
      </c>
      <c r="CB135" s="259">
        <v>1</v>
      </c>
    </row>
    <row r="136" spans="1:80" x14ac:dyDescent="0.2">
      <c r="A136" s="260">
        <v>55</v>
      </c>
      <c r="B136" s="261" t="s">
        <v>295</v>
      </c>
      <c r="C136" s="262" t="s">
        <v>296</v>
      </c>
      <c r="D136" s="263" t="s">
        <v>137</v>
      </c>
      <c r="E136" s="264">
        <v>3</v>
      </c>
      <c r="F136" s="264">
        <v>0</v>
      </c>
      <c r="G136" s="265">
        <f>E136*F136</f>
        <v>0</v>
      </c>
      <c r="H136" s="266">
        <v>6.7000000000000002E-4</v>
      </c>
      <c r="I136" s="267">
        <f>E136*H136</f>
        <v>2.0100000000000001E-3</v>
      </c>
      <c r="J136" s="266">
        <v>-1.6E-2</v>
      </c>
      <c r="K136" s="267">
        <f>E136*J136</f>
        <v>-4.8000000000000001E-2</v>
      </c>
      <c r="O136" s="259">
        <v>2</v>
      </c>
      <c r="AA136" s="232">
        <v>1</v>
      </c>
      <c r="AB136" s="232">
        <v>1</v>
      </c>
      <c r="AC136" s="232">
        <v>1</v>
      </c>
      <c r="AZ136" s="232">
        <v>1</v>
      </c>
      <c r="BA136" s="232">
        <f>IF(AZ136=1,G136,0)</f>
        <v>0</v>
      </c>
      <c r="BB136" s="232">
        <f>IF(AZ136=2,G136,0)</f>
        <v>0</v>
      </c>
      <c r="BC136" s="232">
        <f>IF(AZ136=3,G136,0)</f>
        <v>0</v>
      </c>
      <c r="BD136" s="232">
        <f>IF(AZ136=4,G136,0)</f>
        <v>0</v>
      </c>
      <c r="BE136" s="232">
        <f>IF(AZ136=5,G136,0)</f>
        <v>0</v>
      </c>
      <c r="CA136" s="259">
        <v>1</v>
      </c>
      <c r="CB136" s="259">
        <v>1</v>
      </c>
    </row>
    <row r="137" spans="1:80" ht="22.5" x14ac:dyDescent="0.2">
      <c r="A137" s="260">
        <v>56</v>
      </c>
      <c r="B137" s="261" t="s">
        <v>297</v>
      </c>
      <c r="C137" s="262" t="s">
        <v>298</v>
      </c>
      <c r="D137" s="263" t="s">
        <v>154</v>
      </c>
      <c r="E137" s="264">
        <v>15</v>
      </c>
      <c r="F137" s="264">
        <v>0</v>
      </c>
      <c r="G137" s="265">
        <f>E137*F137</f>
        <v>0</v>
      </c>
      <c r="H137" s="266">
        <v>4.8999999999999998E-4</v>
      </c>
      <c r="I137" s="267">
        <f>E137*H137</f>
        <v>7.3499999999999998E-3</v>
      </c>
      <c r="J137" s="266">
        <v>-3.7999999999999999E-2</v>
      </c>
      <c r="K137" s="267">
        <f>E137*J137</f>
        <v>-0.56999999999999995</v>
      </c>
      <c r="O137" s="259">
        <v>2</v>
      </c>
      <c r="AA137" s="232">
        <v>1</v>
      </c>
      <c r="AB137" s="232">
        <v>1</v>
      </c>
      <c r="AC137" s="232">
        <v>1</v>
      </c>
      <c r="AZ137" s="232">
        <v>1</v>
      </c>
      <c r="BA137" s="232">
        <f>IF(AZ137=1,G137,0)</f>
        <v>0</v>
      </c>
      <c r="BB137" s="232">
        <f>IF(AZ137=2,G137,0)</f>
        <v>0</v>
      </c>
      <c r="BC137" s="232">
        <f>IF(AZ137=3,G137,0)</f>
        <v>0</v>
      </c>
      <c r="BD137" s="232">
        <f>IF(AZ137=4,G137,0)</f>
        <v>0</v>
      </c>
      <c r="BE137" s="232">
        <f>IF(AZ137=5,G137,0)</f>
        <v>0</v>
      </c>
      <c r="CA137" s="259">
        <v>1</v>
      </c>
      <c r="CB137" s="259">
        <v>1</v>
      </c>
    </row>
    <row r="138" spans="1:80" x14ac:dyDescent="0.2">
      <c r="A138" s="268"/>
      <c r="B138" s="271"/>
      <c r="C138" s="325" t="s">
        <v>299</v>
      </c>
      <c r="D138" s="326"/>
      <c r="E138" s="272">
        <v>15</v>
      </c>
      <c r="F138" s="273"/>
      <c r="G138" s="274"/>
      <c r="H138" s="275"/>
      <c r="I138" s="269"/>
      <c r="J138" s="276"/>
      <c r="K138" s="269"/>
      <c r="M138" s="270" t="s">
        <v>299</v>
      </c>
      <c r="O138" s="259"/>
    </row>
    <row r="139" spans="1:80" x14ac:dyDescent="0.2">
      <c r="A139" s="260">
        <v>57</v>
      </c>
      <c r="B139" s="261" t="s">
        <v>300</v>
      </c>
      <c r="C139" s="262" t="s">
        <v>301</v>
      </c>
      <c r="D139" s="263" t="s">
        <v>140</v>
      </c>
      <c r="E139" s="264">
        <v>7.5650000000000004</v>
      </c>
      <c r="F139" s="264">
        <v>0</v>
      </c>
      <c r="G139" s="265">
        <f>E139*F139</f>
        <v>0</v>
      </c>
      <c r="H139" s="266">
        <v>0</v>
      </c>
      <c r="I139" s="267">
        <f>E139*H139</f>
        <v>0</v>
      </c>
      <c r="J139" s="266">
        <v>-4.5999999999999999E-2</v>
      </c>
      <c r="K139" s="267">
        <f>E139*J139</f>
        <v>-0.34799000000000002</v>
      </c>
      <c r="O139" s="259">
        <v>2</v>
      </c>
      <c r="AA139" s="232">
        <v>1</v>
      </c>
      <c r="AB139" s="232">
        <v>1</v>
      </c>
      <c r="AC139" s="232">
        <v>1</v>
      </c>
      <c r="AZ139" s="232">
        <v>1</v>
      </c>
      <c r="BA139" s="232">
        <f>IF(AZ139=1,G139,0)</f>
        <v>0</v>
      </c>
      <c r="BB139" s="232">
        <f>IF(AZ139=2,G139,0)</f>
        <v>0</v>
      </c>
      <c r="BC139" s="232">
        <f>IF(AZ139=3,G139,0)</f>
        <v>0</v>
      </c>
      <c r="BD139" s="232">
        <f>IF(AZ139=4,G139,0)</f>
        <v>0</v>
      </c>
      <c r="BE139" s="232">
        <f>IF(AZ139=5,G139,0)</f>
        <v>0</v>
      </c>
      <c r="CA139" s="259">
        <v>1</v>
      </c>
      <c r="CB139" s="259">
        <v>1</v>
      </c>
    </row>
    <row r="140" spans="1:80" x14ac:dyDescent="0.2">
      <c r="A140" s="268"/>
      <c r="B140" s="271"/>
      <c r="C140" s="325" t="s">
        <v>302</v>
      </c>
      <c r="D140" s="326"/>
      <c r="E140" s="272">
        <v>2.4249999999999998</v>
      </c>
      <c r="F140" s="273"/>
      <c r="G140" s="274"/>
      <c r="H140" s="275"/>
      <c r="I140" s="269"/>
      <c r="J140" s="276"/>
      <c r="K140" s="269"/>
      <c r="M140" s="270" t="s">
        <v>302</v>
      </c>
      <c r="O140" s="259"/>
    </row>
    <row r="141" spans="1:80" x14ac:dyDescent="0.2">
      <c r="A141" s="268"/>
      <c r="B141" s="271"/>
      <c r="C141" s="325" t="s">
        <v>303</v>
      </c>
      <c r="D141" s="326"/>
      <c r="E141" s="272">
        <v>5.14</v>
      </c>
      <c r="F141" s="273"/>
      <c r="G141" s="274"/>
      <c r="H141" s="275"/>
      <c r="I141" s="269"/>
      <c r="J141" s="276"/>
      <c r="K141" s="269"/>
      <c r="M141" s="270" t="s">
        <v>303</v>
      </c>
      <c r="O141" s="259"/>
    </row>
    <row r="142" spans="1:80" x14ac:dyDescent="0.2">
      <c r="A142" s="260">
        <v>58</v>
      </c>
      <c r="B142" s="261" t="s">
        <v>304</v>
      </c>
      <c r="C142" s="262" t="s">
        <v>305</v>
      </c>
      <c r="D142" s="263" t="s">
        <v>140</v>
      </c>
      <c r="E142" s="264">
        <v>21.05</v>
      </c>
      <c r="F142" s="264">
        <v>0</v>
      </c>
      <c r="G142" s="265">
        <f>E142*F142</f>
        <v>0</v>
      </c>
      <c r="H142" s="266">
        <v>0</v>
      </c>
      <c r="I142" s="267">
        <f>E142*H142</f>
        <v>0</v>
      </c>
      <c r="J142" s="266">
        <v>-1.4E-2</v>
      </c>
      <c r="K142" s="267">
        <f>E142*J142</f>
        <v>-0.29470000000000002</v>
      </c>
      <c r="O142" s="259">
        <v>2</v>
      </c>
      <c r="AA142" s="232">
        <v>1</v>
      </c>
      <c r="AB142" s="232">
        <v>1</v>
      </c>
      <c r="AC142" s="232">
        <v>1</v>
      </c>
      <c r="AZ142" s="232">
        <v>1</v>
      </c>
      <c r="BA142" s="232">
        <f>IF(AZ142=1,G142,0)</f>
        <v>0</v>
      </c>
      <c r="BB142" s="232">
        <f>IF(AZ142=2,G142,0)</f>
        <v>0</v>
      </c>
      <c r="BC142" s="232">
        <f>IF(AZ142=3,G142,0)</f>
        <v>0</v>
      </c>
      <c r="BD142" s="232">
        <f>IF(AZ142=4,G142,0)</f>
        <v>0</v>
      </c>
      <c r="BE142" s="232">
        <f>IF(AZ142=5,G142,0)</f>
        <v>0</v>
      </c>
      <c r="CA142" s="259">
        <v>1</v>
      </c>
      <c r="CB142" s="259">
        <v>1</v>
      </c>
    </row>
    <row r="143" spans="1:80" x14ac:dyDescent="0.2">
      <c r="A143" s="268"/>
      <c r="B143" s="271"/>
      <c r="C143" s="325" t="s">
        <v>306</v>
      </c>
      <c r="D143" s="326"/>
      <c r="E143" s="272">
        <v>21.05</v>
      </c>
      <c r="F143" s="273"/>
      <c r="G143" s="274"/>
      <c r="H143" s="275"/>
      <c r="I143" s="269"/>
      <c r="J143" s="276"/>
      <c r="K143" s="269"/>
      <c r="M143" s="270" t="s">
        <v>306</v>
      </c>
      <c r="O143" s="259"/>
    </row>
    <row r="144" spans="1:80" x14ac:dyDescent="0.2">
      <c r="A144" s="260">
        <v>59</v>
      </c>
      <c r="B144" s="261" t="s">
        <v>307</v>
      </c>
      <c r="C144" s="262" t="s">
        <v>308</v>
      </c>
      <c r="D144" s="263" t="s">
        <v>140</v>
      </c>
      <c r="E144" s="264">
        <v>13.484999999999999</v>
      </c>
      <c r="F144" s="264">
        <v>0</v>
      </c>
      <c r="G144" s="265">
        <f>E144*F144</f>
        <v>0</v>
      </c>
      <c r="H144" s="266">
        <v>0</v>
      </c>
      <c r="I144" s="267">
        <f>E144*H144</f>
        <v>0</v>
      </c>
      <c r="J144" s="266">
        <v>-6.8000000000000005E-2</v>
      </c>
      <c r="K144" s="267">
        <f>E144*J144</f>
        <v>-0.91698000000000002</v>
      </c>
      <c r="O144" s="259">
        <v>2</v>
      </c>
      <c r="AA144" s="232">
        <v>1</v>
      </c>
      <c r="AB144" s="232">
        <v>1</v>
      </c>
      <c r="AC144" s="232">
        <v>1</v>
      </c>
      <c r="AZ144" s="232">
        <v>1</v>
      </c>
      <c r="BA144" s="232">
        <f>IF(AZ144=1,G144,0)</f>
        <v>0</v>
      </c>
      <c r="BB144" s="232">
        <f>IF(AZ144=2,G144,0)</f>
        <v>0</v>
      </c>
      <c r="BC144" s="232">
        <f>IF(AZ144=3,G144,0)</f>
        <v>0</v>
      </c>
      <c r="BD144" s="232">
        <f>IF(AZ144=4,G144,0)</f>
        <v>0</v>
      </c>
      <c r="BE144" s="232">
        <f>IF(AZ144=5,G144,0)</f>
        <v>0</v>
      </c>
      <c r="CA144" s="259">
        <v>1</v>
      </c>
      <c r="CB144" s="259">
        <v>1</v>
      </c>
    </row>
    <row r="145" spans="1:80" x14ac:dyDescent="0.2">
      <c r="A145" s="268"/>
      <c r="B145" s="271"/>
      <c r="C145" s="325" t="s">
        <v>309</v>
      </c>
      <c r="D145" s="326"/>
      <c r="E145" s="272">
        <v>8.8350000000000009</v>
      </c>
      <c r="F145" s="273"/>
      <c r="G145" s="274"/>
      <c r="H145" s="275"/>
      <c r="I145" s="269"/>
      <c r="J145" s="276"/>
      <c r="K145" s="269"/>
      <c r="M145" s="270" t="s">
        <v>309</v>
      </c>
      <c r="O145" s="259"/>
    </row>
    <row r="146" spans="1:80" x14ac:dyDescent="0.2">
      <c r="A146" s="268"/>
      <c r="B146" s="271"/>
      <c r="C146" s="325" t="s">
        <v>310</v>
      </c>
      <c r="D146" s="326"/>
      <c r="E146" s="272">
        <v>4.6500000000000004</v>
      </c>
      <c r="F146" s="273"/>
      <c r="G146" s="274"/>
      <c r="H146" s="275"/>
      <c r="I146" s="269"/>
      <c r="J146" s="276"/>
      <c r="K146" s="269"/>
      <c r="M146" s="270" t="s">
        <v>310</v>
      </c>
      <c r="O146" s="259"/>
    </row>
    <row r="147" spans="1:80" x14ac:dyDescent="0.2">
      <c r="A147" s="260">
        <v>60</v>
      </c>
      <c r="B147" s="261" t="s">
        <v>245</v>
      </c>
      <c r="C147" s="262" t="s">
        <v>311</v>
      </c>
      <c r="D147" s="263" t="s">
        <v>140</v>
      </c>
      <c r="E147" s="264">
        <v>6</v>
      </c>
      <c r="F147" s="264">
        <v>0</v>
      </c>
      <c r="G147" s="265">
        <f>E147*F147</f>
        <v>0</v>
      </c>
      <c r="H147" s="266">
        <v>0</v>
      </c>
      <c r="I147" s="267">
        <f>E147*H147</f>
        <v>0</v>
      </c>
      <c r="J147" s="266"/>
      <c r="K147" s="267">
        <f>E147*J147</f>
        <v>0</v>
      </c>
      <c r="O147" s="259">
        <v>2</v>
      </c>
      <c r="AA147" s="232">
        <v>12</v>
      </c>
      <c r="AB147" s="232">
        <v>0</v>
      </c>
      <c r="AC147" s="232">
        <v>10</v>
      </c>
      <c r="AZ147" s="232">
        <v>1</v>
      </c>
      <c r="BA147" s="232">
        <f>IF(AZ147=1,G147,0)</f>
        <v>0</v>
      </c>
      <c r="BB147" s="232">
        <f>IF(AZ147=2,G147,0)</f>
        <v>0</v>
      </c>
      <c r="BC147" s="232">
        <f>IF(AZ147=3,G147,0)</f>
        <v>0</v>
      </c>
      <c r="BD147" s="232">
        <f>IF(AZ147=4,G147,0)</f>
        <v>0</v>
      </c>
      <c r="BE147" s="232">
        <f>IF(AZ147=5,G147,0)</f>
        <v>0</v>
      </c>
      <c r="CA147" s="259">
        <v>12</v>
      </c>
      <c r="CB147" s="259">
        <v>0</v>
      </c>
    </row>
    <row r="148" spans="1:80" x14ac:dyDescent="0.2">
      <c r="A148" s="268"/>
      <c r="B148" s="271"/>
      <c r="C148" s="325" t="s">
        <v>312</v>
      </c>
      <c r="D148" s="326"/>
      <c r="E148" s="272">
        <v>6</v>
      </c>
      <c r="F148" s="273"/>
      <c r="G148" s="274"/>
      <c r="H148" s="275"/>
      <c r="I148" s="269"/>
      <c r="J148" s="276"/>
      <c r="K148" s="269"/>
      <c r="M148" s="270" t="s">
        <v>312</v>
      </c>
      <c r="O148" s="259"/>
    </row>
    <row r="149" spans="1:80" x14ac:dyDescent="0.2">
      <c r="A149" s="260">
        <v>61</v>
      </c>
      <c r="B149" s="261" t="s">
        <v>313</v>
      </c>
      <c r="C149" s="262" t="s">
        <v>314</v>
      </c>
      <c r="D149" s="263" t="s">
        <v>315</v>
      </c>
      <c r="E149" s="264">
        <v>9.0622024999999997</v>
      </c>
      <c r="F149" s="264">
        <v>0</v>
      </c>
      <c r="G149" s="265">
        <f t="shared" ref="G149:G154" si="8">E149*F149</f>
        <v>0</v>
      </c>
      <c r="H149" s="266">
        <v>0</v>
      </c>
      <c r="I149" s="267">
        <f t="shared" ref="I149:I154" si="9">E149*H149</f>
        <v>0</v>
      </c>
      <c r="J149" s="266"/>
      <c r="K149" s="267">
        <f t="shared" ref="K149:K154" si="10">E149*J149</f>
        <v>0</v>
      </c>
      <c r="O149" s="259">
        <v>2</v>
      </c>
      <c r="AA149" s="232">
        <v>8</v>
      </c>
      <c r="AB149" s="232">
        <v>0</v>
      </c>
      <c r="AC149" s="232">
        <v>3</v>
      </c>
      <c r="AZ149" s="232">
        <v>1</v>
      </c>
      <c r="BA149" s="232">
        <f t="shared" ref="BA149:BA154" si="11">IF(AZ149=1,G149,0)</f>
        <v>0</v>
      </c>
      <c r="BB149" s="232">
        <f t="shared" ref="BB149:BB154" si="12">IF(AZ149=2,G149,0)</f>
        <v>0</v>
      </c>
      <c r="BC149" s="232">
        <f t="shared" ref="BC149:BC154" si="13">IF(AZ149=3,G149,0)</f>
        <v>0</v>
      </c>
      <c r="BD149" s="232">
        <f t="shared" ref="BD149:BD154" si="14">IF(AZ149=4,G149,0)</f>
        <v>0</v>
      </c>
      <c r="BE149" s="232">
        <f t="shared" ref="BE149:BE154" si="15">IF(AZ149=5,G149,0)</f>
        <v>0</v>
      </c>
      <c r="CA149" s="259">
        <v>8</v>
      </c>
      <c r="CB149" s="259">
        <v>0</v>
      </c>
    </row>
    <row r="150" spans="1:80" x14ac:dyDescent="0.2">
      <c r="A150" s="260">
        <v>62</v>
      </c>
      <c r="B150" s="261" t="s">
        <v>316</v>
      </c>
      <c r="C150" s="262" t="s">
        <v>317</v>
      </c>
      <c r="D150" s="263" t="s">
        <v>315</v>
      </c>
      <c r="E150" s="264">
        <v>126.870835</v>
      </c>
      <c r="F150" s="264">
        <v>0</v>
      </c>
      <c r="G150" s="265">
        <f t="shared" si="8"/>
        <v>0</v>
      </c>
      <c r="H150" s="266">
        <v>0</v>
      </c>
      <c r="I150" s="267">
        <f t="shared" si="9"/>
        <v>0</v>
      </c>
      <c r="J150" s="266"/>
      <c r="K150" s="267">
        <f t="shared" si="10"/>
        <v>0</v>
      </c>
      <c r="O150" s="259">
        <v>2</v>
      </c>
      <c r="AA150" s="232">
        <v>8</v>
      </c>
      <c r="AB150" s="232">
        <v>0</v>
      </c>
      <c r="AC150" s="232">
        <v>3</v>
      </c>
      <c r="AZ150" s="232">
        <v>1</v>
      </c>
      <c r="BA150" s="232">
        <f t="shared" si="11"/>
        <v>0</v>
      </c>
      <c r="BB150" s="232">
        <f t="shared" si="12"/>
        <v>0</v>
      </c>
      <c r="BC150" s="232">
        <f t="shared" si="13"/>
        <v>0</v>
      </c>
      <c r="BD150" s="232">
        <f t="shared" si="14"/>
        <v>0</v>
      </c>
      <c r="BE150" s="232">
        <f t="shared" si="15"/>
        <v>0</v>
      </c>
      <c r="CA150" s="259">
        <v>8</v>
      </c>
      <c r="CB150" s="259">
        <v>0</v>
      </c>
    </row>
    <row r="151" spans="1:80" x14ac:dyDescent="0.2">
      <c r="A151" s="260">
        <v>63</v>
      </c>
      <c r="B151" s="261" t="s">
        <v>318</v>
      </c>
      <c r="C151" s="262" t="s">
        <v>319</v>
      </c>
      <c r="D151" s="263" t="s">
        <v>315</v>
      </c>
      <c r="E151" s="264">
        <v>9.0622024999999997</v>
      </c>
      <c r="F151" s="264">
        <v>0</v>
      </c>
      <c r="G151" s="265">
        <f t="shared" si="8"/>
        <v>0</v>
      </c>
      <c r="H151" s="266">
        <v>0</v>
      </c>
      <c r="I151" s="267">
        <f t="shared" si="9"/>
        <v>0</v>
      </c>
      <c r="J151" s="266"/>
      <c r="K151" s="267">
        <f t="shared" si="10"/>
        <v>0</v>
      </c>
      <c r="O151" s="259">
        <v>2</v>
      </c>
      <c r="AA151" s="232">
        <v>8</v>
      </c>
      <c r="AB151" s="232">
        <v>0</v>
      </c>
      <c r="AC151" s="232">
        <v>3</v>
      </c>
      <c r="AZ151" s="232">
        <v>1</v>
      </c>
      <c r="BA151" s="232">
        <f t="shared" si="11"/>
        <v>0</v>
      </c>
      <c r="BB151" s="232">
        <f t="shared" si="12"/>
        <v>0</v>
      </c>
      <c r="BC151" s="232">
        <f t="shared" si="13"/>
        <v>0</v>
      </c>
      <c r="BD151" s="232">
        <f t="shared" si="14"/>
        <v>0</v>
      </c>
      <c r="BE151" s="232">
        <f t="shared" si="15"/>
        <v>0</v>
      </c>
      <c r="CA151" s="259">
        <v>8</v>
      </c>
      <c r="CB151" s="259">
        <v>0</v>
      </c>
    </row>
    <row r="152" spans="1:80" x14ac:dyDescent="0.2">
      <c r="A152" s="260">
        <v>64</v>
      </c>
      <c r="B152" s="261" t="s">
        <v>320</v>
      </c>
      <c r="C152" s="262" t="s">
        <v>321</v>
      </c>
      <c r="D152" s="263" t="s">
        <v>315</v>
      </c>
      <c r="E152" s="264">
        <v>54.373215000000002</v>
      </c>
      <c r="F152" s="264">
        <v>0</v>
      </c>
      <c r="G152" s="265">
        <f t="shared" si="8"/>
        <v>0</v>
      </c>
      <c r="H152" s="266">
        <v>0</v>
      </c>
      <c r="I152" s="267">
        <f t="shared" si="9"/>
        <v>0</v>
      </c>
      <c r="J152" s="266"/>
      <c r="K152" s="267">
        <f t="shared" si="10"/>
        <v>0</v>
      </c>
      <c r="O152" s="259">
        <v>2</v>
      </c>
      <c r="AA152" s="232">
        <v>8</v>
      </c>
      <c r="AB152" s="232">
        <v>0</v>
      </c>
      <c r="AC152" s="232">
        <v>3</v>
      </c>
      <c r="AZ152" s="232">
        <v>1</v>
      </c>
      <c r="BA152" s="232">
        <f t="shared" si="11"/>
        <v>0</v>
      </c>
      <c r="BB152" s="232">
        <f t="shared" si="12"/>
        <v>0</v>
      </c>
      <c r="BC152" s="232">
        <f t="shared" si="13"/>
        <v>0</v>
      </c>
      <c r="BD152" s="232">
        <f t="shared" si="14"/>
        <v>0</v>
      </c>
      <c r="BE152" s="232">
        <f t="shared" si="15"/>
        <v>0</v>
      </c>
      <c r="CA152" s="259">
        <v>8</v>
      </c>
      <c r="CB152" s="259">
        <v>0</v>
      </c>
    </row>
    <row r="153" spans="1:80" x14ac:dyDescent="0.2">
      <c r="A153" s="260">
        <v>65</v>
      </c>
      <c r="B153" s="261" t="s">
        <v>322</v>
      </c>
      <c r="C153" s="262" t="s">
        <v>323</v>
      </c>
      <c r="D153" s="263" t="s">
        <v>315</v>
      </c>
      <c r="E153" s="264">
        <v>9.0622024999999997</v>
      </c>
      <c r="F153" s="264">
        <v>0</v>
      </c>
      <c r="G153" s="265">
        <f t="shared" si="8"/>
        <v>0</v>
      </c>
      <c r="H153" s="266">
        <v>0</v>
      </c>
      <c r="I153" s="267">
        <f t="shared" si="9"/>
        <v>0</v>
      </c>
      <c r="J153" s="266"/>
      <c r="K153" s="267">
        <f t="shared" si="10"/>
        <v>0</v>
      </c>
      <c r="O153" s="259">
        <v>2</v>
      </c>
      <c r="AA153" s="232">
        <v>8</v>
      </c>
      <c r="AB153" s="232">
        <v>0</v>
      </c>
      <c r="AC153" s="232">
        <v>3</v>
      </c>
      <c r="AZ153" s="232">
        <v>1</v>
      </c>
      <c r="BA153" s="232">
        <f t="shared" si="11"/>
        <v>0</v>
      </c>
      <c r="BB153" s="232">
        <f t="shared" si="12"/>
        <v>0</v>
      </c>
      <c r="BC153" s="232">
        <f t="shared" si="13"/>
        <v>0</v>
      </c>
      <c r="BD153" s="232">
        <f t="shared" si="14"/>
        <v>0</v>
      </c>
      <c r="BE153" s="232">
        <f t="shared" si="15"/>
        <v>0</v>
      </c>
      <c r="CA153" s="259">
        <v>8</v>
      </c>
      <c r="CB153" s="259">
        <v>0</v>
      </c>
    </row>
    <row r="154" spans="1:80" x14ac:dyDescent="0.2">
      <c r="A154" s="260">
        <v>66</v>
      </c>
      <c r="B154" s="261" t="s">
        <v>324</v>
      </c>
      <c r="C154" s="262" t="s">
        <v>325</v>
      </c>
      <c r="D154" s="263" t="s">
        <v>315</v>
      </c>
      <c r="E154" s="264">
        <v>9.0622024999999997</v>
      </c>
      <c r="F154" s="264">
        <v>0</v>
      </c>
      <c r="G154" s="265">
        <f t="shared" si="8"/>
        <v>0</v>
      </c>
      <c r="H154" s="266">
        <v>0</v>
      </c>
      <c r="I154" s="267">
        <f t="shared" si="9"/>
        <v>0</v>
      </c>
      <c r="J154" s="266"/>
      <c r="K154" s="267">
        <f t="shared" si="10"/>
        <v>0</v>
      </c>
      <c r="O154" s="259">
        <v>2</v>
      </c>
      <c r="AA154" s="232">
        <v>8</v>
      </c>
      <c r="AB154" s="232">
        <v>0</v>
      </c>
      <c r="AC154" s="232">
        <v>3</v>
      </c>
      <c r="AZ154" s="232">
        <v>1</v>
      </c>
      <c r="BA154" s="232">
        <f t="shared" si="11"/>
        <v>0</v>
      </c>
      <c r="BB154" s="232">
        <f t="shared" si="12"/>
        <v>0</v>
      </c>
      <c r="BC154" s="232">
        <f t="shared" si="13"/>
        <v>0</v>
      </c>
      <c r="BD154" s="232">
        <f t="shared" si="14"/>
        <v>0</v>
      </c>
      <c r="BE154" s="232">
        <f t="shared" si="15"/>
        <v>0</v>
      </c>
      <c r="CA154" s="259">
        <v>8</v>
      </c>
      <c r="CB154" s="259">
        <v>0</v>
      </c>
    </row>
    <row r="155" spans="1:80" x14ac:dyDescent="0.2">
      <c r="A155" s="277"/>
      <c r="B155" s="278" t="s">
        <v>100</v>
      </c>
      <c r="C155" s="279" t="s">
        <v>259</v>
      </c>
      <c r="D155" s="280"/>
      <c r="E155" s="281"/>
      <c r="F155" s="282"/>
      <c r="G155" s="283">
        <f>SUM(G110:G154)</f>
        <v>0</v>
      </c>
      <c r="H155" s="284"/>
      <c r="I155" s="285">
        <f>SUM(I110:I154)</f>
        <v>3.5666108000000002E-2</v>
      </c>
      <c r="J155" s="284"/>
      <c r="K155" s="285">
        <f>SUM(K110:K154)</f>
        <v>-9.0622025000000033</v>
      </c>
      <c r="O155" s="259">
        <v>4</v>
      </c>
      <c r="BA155" s="286">
        <f>SUM(BA110:BA154)</f>
        <v>0</v>
      </c>
      <c r="BB155" s="286">
        <f>SUM(BB110:BB154)</f>
        <v>0</v>
      </c>
      <c r="BC155" s="286">
        <f>SUM(BC110:BC154)</f>
        <v>0</v>
      </c>
      <c r="BD155" s="286">
        <f>SUM(BD110:BD154)</f>
        <v>0</v>
      </c>
      <c r="BE155" s="286">
        <f>SUM(BE110:BE154)</f>
        <v>0</v>
      </c>
    </row>
    <row r="156" spans="1:80" x14ac:dyDescent="0.2">
      <c r="A156" s="249" t="s">
        <v>97</v>
      </c>
      <c r="B156" s="250" t="s">
        <v>326</v>
      </c>
      <c r="C156" s="251" t="s">
        <v>327</v>
      </c>
      <c r="D156" s="252"/>
      <c r="E156" s="253"/>
      <c r="F156" s="253"/>
      <c r="G156" s="254"/>
      <c r="H156" s="255"/>
      <c r="I156" s="256"/>
      <c r="J156" s="257"/>
      <c r="K156" s="258"/>
      <c r="O156" s="259">
        <v>1</v>
      </c>
    </row>
    <row r="157" spans="1:80" x14ac:dyDescent="0.2">
      <c r="A157" s="260">
        <v>67</v>
      </c>
      <c r="B157" s="261" t="s">
        <v>329</v>
      </c>
      <c r="C157" s="262" t="s">
        <v>330</v>
      </c>
      <c r="D157" s="263" t="s">
        <v>315</v>
      </c>
      <c r="E157" s="264">
        <v>16.053985119</v>
      </c>
      <c r="F157" s="264">
        <v>0</v>
      </c>
      <c r="G157" s="265">
        <f>E157*F157</f>
        <v>0</v>
      </c>
      <c r="H157" s="266">
        <v>0</v>
      </c>
      <c r="I157" s="267">
        <f>E157*H157</f>
        <v>0</v>
      </c>
      <c r="J157" s="266"/>
      <c r="K157" s="267">
        <f>E157*J157</f>
        <v>0</v>
      </c>
      <c r="O157" s="259">
        <v>2</v>
      </c>
      <c r="AA157" s="232">
        <v>7</v>
      </c>
      <c r="AB157" s="232">
        <v>1</v>
      </c>
      <c r="AC157" s="232">
        <v>2</v>
      </c>
      <c r="AZ157" s="232">
        <v>1</v>
      </c>
      <c r="BA157" s="232">
        <f>IF(AZ157=1,G157,0)</f>
        <v>0</v>
      </c>
      <c r="BB157" s="232">
        <f>IF(AZ157=2,G157,0)</f>
        <v>0</v>
      </c>
      <c r="BC157" s="232">
        <f>IF(AZ157=3,G157,0)</f>
        <v>0</v>
      </c>
      <c r="BD157" s="232">
        <f>IF(AZ157=4,G157,0)</f>
        <v>0</v>
      </c>
      <c r="BE157" s="232">
        <f>IF(AZ157=5,G157,0)</f>
        <v>0</v>
      </c>
      <c r="CA157" s="259">
        <v>7</v>
      </c>
      <c r="CB157" s="259">
        <v>1</v>
      </c>
    </row>
    <row r="158" spans="1:80" x14ac:dyDescent="0.2">
      <c r="A158" s="277"/>
      <c r="B158" s="278" t="s">
        <v>100</v>
      </c>
      <c r="C158" s="279" t="s">
        <v>328</v>
      </c>
      <c r="D158" s="280"/>
      <c r="E158" s="281"/>
      <c r="F158" s="282"/>
      <c r="G158" s="283">
        <f>SUM(G156:G157)</f>
        <v>0</v>
      </c>
      <c r="H158" s="284"/>
      <c r="I158" s="285">
        <f>SUM(I156:I157)</f>
        <v>0</v>
      </c>
      <c r="J158" s="284"/>
      <c r="K158" s="285">
        <f>SUM(K156:K157)</f>
        <v>0</v>
      </c>
      <c r="O158" s="259">
        <v>4</v>
      </c>
      <c r="BA158" s="286">
        <f>SUM(BA156:BA157)</f>
        <v>0</v>
      </c>
      <c r="BB158" s="286">
        <f>SUM(BB156:BB157)</f>
        <v>0</v>
      </c>
      <c r="BC158" s="286">
        <f>SUM(BC156:BC157)</f>
        <v>0</v>
      </c>
      <c r="BD158" s="286">
        <f>SUM(BD156:BD157)</f>
        <v>0</v>
      </c>
      <c r="BE158" s="286">
        <f>SUM(BE156:BE157)</f>
        <v>0</v>
      </c>
    </row>
    <row r="159" spans="1:80" x14ac:dyDescent="0.2">
      <c r="A159" s="249" t="s">
        <v>97</v>
      </c>
      <c r="B159" s="250" t="s">
        <v>331</v>
      </c>
      <c r="C159" s="251" t="s">
        <v>332</v>
      </c>
      <c r="D159" s="252"/>
      <c r="E159" s="253"/>
      <c r="F159" s="253"/>
      <c r="G159" s="254"/>
      <c r="H159" s="255"/>
      <c r="I159" s="256"/>
      <c r="J159" s="257"/>
      <c r="K159" s="258"/>
      <c r="O159" s="259">
        <v>1</v>
      </c>
    </row>
    <row r="160" spans="1:80" ht="22.5" x14ac:dyDescent="0.2">
      <c r="A160" s="260">
        <v>68</v>
      </c>
      <c r="B160" s="261" t="s">
        <v>334</v>
      </c>
      <c r="C160" s="262" t="s">
        <v>335</v>
      </c>
      <c r="D160" s="263" t="s">
        <v>140</v>
      </c>
      <c r="E160" s="264">
        <v>6.25</v>
      </c>
      <c r="F160" s="264">
        <v>0</v>
      </c>
      <c r="G160" s="265">
        <f>E160*F160</f>
        <v>0</v>
      </c>
      <c r="H160" s="266">
        <v>3.2000000000000002E-3</v>
      </c>
      <c r="I160" s="267">
        <f>E160*H160</f>
        <v>0.02</v>
      </c>
      <c r="J160" s="266">
        <v>0</v>
      </c>
      <c r="K160" s="267">
        <f>E160*J160</f>
        <v>0</v>
      </c>
      <c r="O160" s="259">
        <v>2</v>
      </c>
      <c r="AA160" s="232">
        <v>1</v>
      </c>
      <c r="AB160" s="232">
        <v>0</v>
      </c>
      <c r="AC160" s="232">
        <v>0</v>
      </c>
      <c r="AZ160" s="232">
        <v>2</v>
      </c>
      <c r="BA160" s="232">
        <f>IF(AZ160=1,G160,0)</f>
        <v>0</v>
      </c>
      <c r="BB160" s="232">
        <f>IF(AZ160=2,G160,0)</f>
        <v>0</v>
      </c>
      <c r="BC160" s="232">
        <f>IF(AZ160=3,G160,0)</f>
        <v>0</v>
      </c>
      <c r="BD160" s="232">
        <f>IF(AZ160=4,G160,0)</f>
        <v>0</v>
      </c>
      <c r="BE160" s="232">
        <f>IF(AZ160=5,G160,0)</f>
        <v>0</v>
      </c>
      <c r="CA160" s="259">
        <v>1</v>
      </c>
      <c r="CB160" s="259">
        <v>0</v>
      </c>
    </row>
    <row r="161" spans="1:80" x14ac:dyDescent="0.2">
      <c r="A161" s="268"/>
      <c r="B161" s="271"/>
      <c r="C161" s="325" t="s">
        <v>336</v>
      </c>
      <c r="D161" s="326"/>
      <c r="E161" s="272">
        <v>6.25</v>
      </c>
      <c r="F161" s="273"/>
      <c r="G161" s="274"/>
      <c r="H161" s="275"/>
      <c r="I161" s="269"/>
      <c r="J161" s="276"/>
      <c r="K161" s="269"/>
      <c r="M161" s="270" t="s">
        <v>336</v>
      </c>
      <c r="O161" s="259"/>
    </row>
    <row r="162" spans="1:80" x14ac:dyDescent="0.2">
      <c r="A162" s="277"/>
      <c r="B162" s="278" t="s">
        <v>100</v>
      </c>
      <c r="C162" s="279" t="s">
        <v>333</v>
      </c>
      <c r="D162" s="280"/>
      <c r="E162" s="281"/>
      <c r="F162" s="282"/>
      <c r="G162" s="283">
        <f>SUM(G159:G161)</f>
        <v>0</v>
      </c>
      <c r="H162" s="284"/>
      <c r="I162" s="285">
        <f>SUM(I159:I161)</f>
        <v>0.02</v>
      </c>
      <c r="J162" s="284"/>
      <c r="K162" s="285">
        <f>SUM(K159:K161)</f>
        <v>0</v>
      </c>
      <c r="O162" s="259">
        <v>4</v>
      </c>
      <c r="BA162" s="286">
        <f>SUM(BA159:BA161)</f>
        <v>0</v>
      </c>
      <c r="BB162" s="286">
        <f>SUM(BB159:BB161)</f>
        <v>0</v>
      </c>
      <c r="BC162" s="286">
        <f>SUM(BC159:BC161)</f>
        <v>0</v>
      </c>
      <c r="BD162" s="286">
        <f>SUM(BD159:BD161)</f>
        <v>0</v>
      </c>
      <c r="BE162" s="286">
        <f>SUM(BE159:BE161)</f>
        <v>0</v>
      </c>
    </row>
    <row r="163" spans="1:80" x14ac:dyDescent="0.2">
      <c r="A163" s="249" t="s">
        <v>97</v>
      </c>
      <c r="B163" s="250" t="s">
        <v>337</v>
      </c>
      <c r="C163" s="251" t="s">
        <v>338</v>
      </c>
      <c r="D163" s="252"/>
      <c r="E163" s="253"/>
      <c r="F163" s="253"/>
      <c r="G163" s="254"/>
      <c r="H163" s="255"/>
      <c r="I163" s="256"/>
      <c r="J163" s="257"/>
      <c r="K163" s="258"/>
      <c r="O163" s="259">
        <v>1</v>
      </c>
    </row>
    <row r="164" spans="1:80" x14ac:dyDescent="0.2">
      <c r="A164" s="260">
        <v>69</v>
      </c>
      <c r="B164" s="261" t="s">
        <v>340</v>
      </c>
      <c r="C164" s="262" t="s">
        <v>341</v>
      </c>
      <c r="D164" s="263" t="s">
        <v>137</v>
      </c>
      <c r="E164" s="264">
        <v>1</v>
      </c>
      <c r="F164" s="264">
        <v>0</v>
      </c>
      <c r="G164" s="265">
        <f t="shared" ref="G164:G169" si="16">E164*F164</f>
        <v>0</v>
      </c>
      <c r="H164" s="266">
        <v>8.9999999999999998E-4</v>
      </c>
      <c r="I164" s="267">
        <f t="shared" ref="I164:I169" si="17">E164*H164</f>
        <v>8.9999999999999998E-4</v>
      </c>
      <c r="J164" s="266">
        <v>0</v>
      </c>
      <c r="K164" s="267">
        <f t="shared" ref="K164:K169" si="18">E164*J164</f>
        <v>0</v>
      </c>
      <c r="O164" s="259">
        <v>2</v>
      </c>
      <c r="AA164" s="232">
        <v>1</v>
      </c>
      <c r="AB164" s="232">
        <v>7</v>
      </c>
      <c r="AC164" s="232">
        <v>7</v>
      </c>
      <c r="AZ164" s="232">
        <v>2</v>
      </c>
      <c r="BA164" s="232">
        <f t="shared" ref="BA164:BA169" si="19">IF(AZ164=1,G164,0)</f>
        <v>0</v>
      </c>
      <c r="BB164" s="232">
        <f t="shared" ref="BB164:BB169" si="20">IF(AZ164=2,G164,0)</f>
        <v>0</v>
      </c>
      <c r="BC164" s="232">
        <f t="shared" ref="BC164:BC169" si="21">IF(AZ164=3,G164,0)</f>
        <v>0</v>
      </c>
      <c r="BD164" s="232">
        <f t="shared" ref="BD164:BD169" si="22">IF(AZ164=4,G164,0)</f>
        <v>0</v>
      </c>
      <c r="BE164" s="232">
        <f t="shared" ref="BE164:BE169" si="23">IF(AZ164=5,G164,0)</f>
        <v>0</v>
      </c>
      <c r="CA164" s="259">
        <v>1</v>
      </c>
      <c r="CB164" s="259">
        <v>7</v>
      </c>
    </row>
    <row r="165" spans="1:80" x14ac:dyDescent="0.2">
      <c r="A165" s="260">
        <v>70</v>
      </c>
      <c r="B165" s="261" t="s">
        <v>342</v>
      </c>
      <c r="C165" s="262" t="s">
        <v>343</v>
      </c>
      <c r="D165" s="263" t="s">
        <v>137</v>
      </c>
      <c r="E165" s="264">
        <v>4</v>
      </c>
      <c r="F165" s="264">
        <v>0</v>
      </c>
      <c r="G165" s="265">
        <f t="shared" si="16"/>
        <v>0</v>
      </c>
      <c r="H165" s="266">
        <v>0</v>
      </c>
      <c r="I165" s="267">
        <f t="shared" si="17"/>
        <v>0</v>
      </c>
      <c r="J165" s="266">
        <v>0</v>
      </c>
      <c r="K165" s="267">
        <f t="shared" si="18"/>
        <v>0</v>
      </c>
      <c r="O165" s="259">
        <v>2</v>
      </c>
      <c r="AA165" s="232">
        <v>1</v>
      </c>
      <c r="AB165" s="232">
        <v>7</v>
      </c>
      <c r="AC165" s="232">
        <v>7</v>
      </c>
      <c r="AZ165" s="232">
        <v>2</v>
      </c>
      <c r="BA165" s="232">
        <f t="shared" si="19"/>
        <v>0</v>
      </c>
      <c r="BB165" s="232">
        <f t="shared" si="20"/>
        <v>0</v>
      </c>
      <c r="BC165" s="232">
        <f t="shared" si="21"/>
        <v>0</v>
      </c>
      <c r="BD165" s="232">
        <f t="shared" si="22"/>
        <v>0</v>
      </c>
      <c r="BE165" s="232">
        <f t="shared" si="23"/>
        <v>0</v>
      </c>
      <c r="CA165" s="259">
        <v>1</v>
      </c>
      <c r="CB165" s="259">
        <v>7</v>
      </c>
    </row>
    <row r="166" spans="1:80" x14ac:dyDescent="0.2">
      <c r="A166" s="260">
        <v>71</v>
      </c>
      <c r="B166" s="261" t="s">
        <v>344</v>
      </c>
      <c r="C166" s="262" t="s">
        <v>345</v>
      </c>
      <c r="D166" s="263" t="s">
        <v>137</v>
      </c>
      <c r="E166" s="264">
        <v>2</v>
      </c>
      <c r="F166" s="264">
        <v>0</v>
      </c>
      <c r="G166" s="265">
        <f t="shared" si="16"/>
        <v>0</v>
      </c>
      <c r="H166" s="266">
        <v>0</v>
      </c>
      <c r="I166" s="267">
        <f t="shared" si="17"/>
        <v>0</v>
      </c>
      <c r="J166" s="266">
        <v>-4.0000000000000001E-3</v>
      </c>
      <c r="K166" s="267">
        <f t="shared" si="18"/>
        <v>-8.0000000000000002E-3</v>
      </c>
      <c r="O166" s="259">
        <v>2</v>
      </c>
      <c r="AA166" s="232">
        <v>1</v>
      </c>
      <c r="AB166" s="232">
        <v>7</v>
      </c>
      <c r="AC166" s="232">
        <v>7</v>
      </c>
      <c r="AZ166" s="232">
        <v>2</v>
      </c>
      <c r="BA166" s="232">
        <f t="shared" si="19"/>
        <v>0</v>
      </c>
      <c r="BB166" s="232">
        <f t="shared" si="20"/>
        <v>0</v>
      </c>
      <c r="BC166" s="232">
        <f t="shared" si="21"/>
        <v>0</v>
      </c>
      <c r="BD166" s="232">
        <f t="shared" si="22"/>
        <v>0</v>
      </c>
      <c r="BE166" s="232">
        <f t="shared" si="23"/>
        <v>0</v>
      </c>
      <c r="CA166" s="259">
        <v>1</v>
      </c>
      <c r="CB166" s="259">
        <v>7</v>
      </c>
    </row>
    <row r="167" spans="1:80" x14ac:dyDescent="0.2">
      <c r="A167" s="260">
        <v>72</v>
      </c>
      <c r="B167" s="261" t="s">
        <v>346</v>
      </c>
      <c r="C167" s="262" t="s">
        <v>347</v>
      </c>
      <c r="D167" s="263" t="s">
        <v>137</v>
      </c>
      <c r="E167" s="264">
        <v>2</v>
      </c>
      <c r="F167" s="264">
        <v>0</v>
      </c>
      <c r="G167" s="265">
        <f t="shared" si="16"/>
        <v>0</v>
      </c>
      <c r="H167" s="266">
        <v>0</v>
      </c>
      <c r="I167" s="267">
        <f t="shared" si="17"/>
        <v>0</v>
      </c>
      <c r="J167" s="266">
        <v>0</v>
      </c>
      <c r="K167" s="267">
        <f t="shared" si="18"/>
        <v>0</v>
      </c>
      <c r="O167" s="259">
        <v>2</v>
      </c>
      <c r="AA167" s="232">
        <v>1</v>
      </c>
      <c r="AB167" s="232">
        <v>7</v>
      </c>
      <c r="AC167" s="232">
        <v>7</v>
      </c>
      <c r="AZ167" s="232">
        <v>2</v>
      </c>
      <c r="BA167" s="232">
        <f t="shared" si="19"/>
        <v>0</v>
      </c>
      <c r="BB167" s="232">
        <f t="shared" si="20"/>
        <v>0</v>
      </c>
      <c r="BC167" s="232">
        <f t="shared" si="21"/>
        <v>0</v>
      </c>
      <c r="BD167" s="232">
        <f t="shared" si="22"/>
        <v>0</v>
      </c>
      <c r="BE167" s="232">
        <f t="shared" si="23"/>
        <v>0</v>
      </c>
      <c r="CA167" s="259">
        <v>1</v>
      </c>
      <c r="CB167" s="259">
        <v>7</v>
      </c>
    </row>
    <row r="168" spans="1:80" x14ac:dyDescent="0.2">
      <c r="A168" s="260">
        <v>73</v>
      </c>
      <c r="B168" s="261" t="s">
        <v>348</v>
      </c>
      <c r="C168" s="262" t="s">
        <v>349</v>
      </c>
      <c r="D168" s="263" t="s">
        <v>137</v>
      </c>
      <c r="E168" s="264">
        <v>4</v>
      </c>
      <c r="F168" s="264">
        <v>0</v>
      </c>
      <c r="G168" s="265">
        <f t="shared" si="16"/>
        <v>0</v>
      </c>
      <c r="H168" s="266">
        <v>0</v>
      </c>
      <c r="I168" s="267">
        <f t="shared" si="17"/>
        <v>0</v>
      </c>
      <c r="J168" s="266">
        <v>0</v>
      </c>
      <c r="K168" s="267">
        <f t="shared" si="18"/>
        <v>0</v>
      </c>
      <c r="O168" s="259">
        <v>2</v>
      </c>
      <c r="AA168" s="232">
        <v>1</v>
      </c>
      <c r="AB168" s="232">
        <v>7</v>
      </c>
      <c r="AC168" s="232">
        <v>7</v>
      </c>
      <c r="AZ168" s="232">
        <v>2</v>
      </c>
      <c r="BA168" s="232">
        <f t="shared" si="19"/>
        <v>0</v>
      </c>
      <c r="BB168" s="232">
        <f t="shared" si="20"/>
        <v>0</v>
      </c>
      <c r="BC168" s="232">
        <f t="shared" si="21"/>
        <v>0</v>
      </c>
      <c r="BD168" s="232">
        <f t="shared" si="22"/>
        <v>0</v>
      </c>
      <c r="BE168" s="232">
        <f t="shared" si="23"/>
        <v>0</v>
      </c>
      <c r="CA168" s="259">
        <v>1</v>
      </c>
      <c r="CB168" s="259">
        <v>7</v>
      </c>
    </row>
    <row r="169" spans="1:80" ht="22.5" x14ac:dyDescent="0.2">
      <c r="A169" s="260">
        <v>74</v>
      </c>
      <c r="B169" s="261" t="s">
        <v>245</v>
      </c>
      <c r="C169" s="262" t="s">
        <v>350</v>
      </c>
      <c r="D169" s="263" t="s">
        <v>351</v>
      </c>
      <c r="E169" s="264">
        <v>0.56399999999999995</v>
      </c>
      <c r="F169" s="264">
        <v>0</v>
      </c>
      <c r="G169" s="265">
        <f t="shared" si="16"/>
        <v>0</v>
      </c>
      <c r="H169" s="266">
        <v>0</v>
      </c>
      <c r="I169" s="267">
        <f t="shared" si="17"/>
        <v>0</v>
      </c>
      <c r="J169" s="266"/>
      <c r="K169" s="267">
        <f t="shared" si="18"/>
        <v>0</v>
      </c>
      <c r="O169" s="259">
        <v>2</v>
      </c>
      <c r="AA169" s="232">
        <v>12</v>
      </c>
      <c r="AB169" s="232">
        <v>0</v>
      </c>
      <c r="AC169" s="232">
        <v>11</v>
      </c>
      <c r="AZ169" s="232">
        <v>2</v>
      </c>
      <c r="BA169" s="232">
        <f t="shared" si="19"/>
        <v>0</v>
      </c>
      <c r="BB169" s="232">
        <f t="shared" si="20"/>
        <v>0</v>
      </c>
      <c r="BC169" s="232">
        <f t="shared" si="21"/>
        <v>0</v>
      </c>
      <c r="BD169" s="232">
        <f t="shared" si="22"/>
        <v>0</v>
      </c>
      <c r="BE169" s="232">
        <f t="shared" si="23"/>
        <v>0</v>
      </c>
      <c r="CA169" s="259">
        <v>12</v>
      </c>
      <c r="CB169" s="259">
        <v>0</v>
      </c>
    </row>
    <row r="170" spans="1:80" x14ac:dyDescent="0.2">
      <c r="A170" s="268"/>
      <c r="B170" s="271"/>
      <c r="C170" s="325" t="s">
        <v>352</v>
      </c>
      <c r="D170" s="326"/>
      <c r="E170" s="272">
        <v>0.56399999999999995</v>
      </c>
      <c r="F170" s="273"/>
      <c r="G170" s="274"/>
      <c r="H170" s="275"/>
      <c r="I170" s="269"/>
      <c r="J170" s="276"/>
      <c r="K170" s="269"/>
      <c r="M170" s="270" t="s">
        <v>352</v>
      </c>
      <c r="O170" s="259"/>
    </row>
    <row r="171" spans="1:80" x14ac:dyDescent="0.2">
      <c r="A171" s="260">
        <v>75</v>
      </c>
      <c r="B171" s="261" t="s">
        <v>353</v>
      </c>
      <c r="C171" s="262" t="s">
        <v>354</v>
      </c>
      <c r="D171" s="263" t="s">
        <v>137</v>
      </c>
      <c r="E171" s="264">
        <v>2</v>
      </c>
      <c r="F171" s="264">
        <v>0</v>
      </c>
      <c r="G171" s="265">
        <f>E171*F171</f>
        <v>0</v>
      </c>
      <c r="H171" s="266">
        <v>2.3900000000000002E-3</v>
      </c>
      <c r="I171" s="267">
        <f>E171*H171</f>
        <v>4.7800000000000004E-3</v>
      </c>
      <c r="J171" s="266"/>
      <c r="K171" s="267">
        <f>E171*J171</f>
        <v>0</v>
      </c>
      <c r="O171" s="259">
        <v>2</v>
      </c>
      <c r="AA171" s="232">
        <v>3</v>
      </c>
      <c r="AB171" s="232">
        <v>7</v>
      </c>
      <c r="AC171" s="232">
        <v>54917030</v>
      </c>
      <c r="AZ171" s="232">
        <v>2</v>
      </c>
      <c r="BA171" s="232">
        <f>IF(AZ171=1,G171,0)</f>
        <v>0</v>
      </c>
      <c r="BB171" s="232">
        <f>IF(AZ171=2,G171,0)</f>
        <v>0</v>
      </c>
      <c r="BC171" s="232">
        <f>IF(AZ171=3,G171,0)</f>
        <v>0</v>
      </c>
      <c r="BD171" s="232">
        <f>IF(AZ171=4,G171,0)</f>
        <v>0</v>
      </c>
      <c r="BE171" s="232">
        <f>IF(AZ171=5,G171,0)</f>
        <v>0</v>
      </c>
      <c r="CA171" s="259">
        <v>3</v>
      </c>
      <c r="CB171" s="259">
        <v>7</v>
      </c>
    </row>
    <row r="172" spans="1:80" x14ac:dyDescent="0.2">
      <c r="A172" s="260">
        <v>76</v>
      </c>
      <c r="B172" s="261" t="s">
        <v>355</v>
      </c>
      <c r="C172" s="262" t="s">
        <v>356</v>
      </c>
      <c r="D172" s="263" t="s">
        <v>137</v>
      </c>
      <c r="E172" s="264">
        <v>4</v>
      </c>
      <c r="F172" s="264">
        <v>0</v>
      </c>
      <c r="G172" s="265">
        <f>E172*F172</f>
        <v>0</v>
      </c>
      <c r="H172" s="266">
        <v>1.7000000000000001E-2</v>
      </c>
      <c r="I172" s="267">
        <f>E172*H172</f>
        <v>6.8000000000000005E-2</v>
      </c>
      <c r="J172" s="266"/>
      <c r="K172" s="267">
        <f>E172*J172</f>
        <v>0</v>
      </c>
      <c r="O172" s="259">
        <v>2</v>
      </c>
      <c r="AA172" s="232">
        <v>3</v>
      </c>
      <c r="AB172" s="232">
        <v>7</v>
      </c>
      <c r="AC172" s="232">
        <v>61165002</v>
      </c>
      <c r="AZ172" s="232">
        <v>2</v>
      </c>
      <c r="BA172" s="232">
        <f>IF(AZ172=1,G172,0)</f>
        <v>0</v>
      </c>
      <c r="BB172" s="232">
        <f>IF(AZ172=2,G172,0)</f>
        <v>0</v>
      </c>
      <c r="BC172" s="232">
        <f>IF(AZ172=3,G172,0)</f>
        <v>0</v>
      </c>
      <c r="BD172" s="232">
        <f>IF(AZ172=4,G172,0)</f>
        <v>0</v>
      </c>
      <c r="BE172" s="232">
        <f>IF(AZ172=5,G172,0)</f>
        <v>0</v>
      </c>
      <c r="CA172" s="259">
        <v>3</v>
      </c>
      <c r="CB172" s="259">
        <v>7</v>
      </c>
    </row>
    <row r="173" spans="1:80" x14ac:dyDescent="0.2">
      <c r="A173" s="268"/>
      <c r="B173" s="271"/>
      <c r="C173" s="325" t="s">
        <v>224</v>
      </c>
      <c r="D173" s="326"/>
      <c r="E173" s="272">
        <v>2</v>
      </c>
      <c r="F173" s="273"/>
      <c r="G173" s="274"/>
      <c r="H173" s="275"/>
      <c r="I173" s="269"/>
      <c r="J173" s="276"/>
      <c r="K173" s="269"/>
      <c r="M173" s="270" t="s">
        <v>224</v>
      </c>
      <c r="O173" s="259"/>
    </row>
    <row r="174" spans="1:80" x14ac:dyDescent="0.2">
      <c r="A174" s="268"/>
      <c r="B174" s="271"/>
      <c r="C174" s="325" t="s">
        <v>225</v>
      </c>
      <c r="D174" s="326"/>
      <c r="E174" s="272">
        <v>2</v>
      </c>
      <c r="F174" s="273"/>
      <c r="G174" s="274"/>
      <c r="H174" s="275"/>
      <c r="I174" s="269"/>
      <c r="J174" s="276"/>
      <c r="K174" s="269"/>
      <c r="M174" s="270" t="s">
        <v>225</v>
      </c>
      <c r="O174" s="259"/>
    </row>
    <row r="175" spans="1:80" x14ac:dyDescent="0.2">
      <c r="A175" s="260">
        <v>77</v>
      </c>
      <c r="B175" s="261" t="s">
        <v>357</v>
      </c>
      <c r="C175" s="262" t="s">
        <v>358</v>
      </c>
      <c r="D175" s="263" t="s">
        <v>12</v>
      </c>
      <c r="E175" s="264"/>
      <c r="F175" s="264">
        <v>0</v>
      </c>
      <c r="G175" s="265">
        <f>E175*F175</f>
        <v>0</v>
      </c>
      <c r="H175" s="266">
        <v>0</v>
      </c>
      <c r="I175" s="267">
        <f>E175*H175</f>
        <v>0</v>
      </c>
      <c r="J175" s="266"/>
      <c r="K175" s="267">
        <f>E175*J175</f>
        <v>0</v>
      </c>
      <c r="O175" s="259">
        <v>2</v>
      </c>
      <c r="AA175" s="232">
        <v>7</v>
      </c>
      <c r="AB175" s="232">
        <v>1002</v>
      </c>
      <c r="AC175" s="232">
        <v>5</v>
      </c>
      <c r="AZ175" s="232">
        <v>2</v>
      </c>
      <c r="BA175" s="232">
        <f>IF(AZ175=1,G175,0)</f>
        <v>0</v>
      </c>
      <c r="BB175" s="232">
        <f>IF(AZ175=2,G175,0)</f>
        <v>0</v>
      </c>
      <c r="BC175" s="232">
        <f>IF(AZ175=3,G175,0)</f>
        <v>0</v>
      </c>
      <c r="BD175" s="232">
        <f>IF(AZ175=4,G175,0)</f>
        <v>0</v>
      </c>
      <c r="BE175" s="232">
        <f>IF(AZ175=5,G175,0)</f>
        <v>0</v>
      </c>
      <c r="CA175" s="259">
        <v>7</v>
      </c>
      <c r="CB175" s="259">
        <v>1002</v>
      </c>
    </row>
    <row r="176" spans="1:80" x14ac:dyDescent="0.2">
      <c r="A176" s="277"/>
      <c r="B176" s="278" t="s">
        <v>100</v>
      </c>
      <c r="C176" s="279" t="s">
        <v>339</v>
      </c>
      <c r="D176" s="280"/>
      <c r="E176" s="281"/>
      <c r="F176" s="282"/>
      <c r="G176" s="283">
        <f>SUM(G163:G175)</f>
        <v>0</v>
      </c>
      <c r="H176" s="284"/>
      <c r="I176" s="285">
        <f>SUM(I163:I175)</f>
        <v>7.3680000000000009E-2</v>
      </c>
      <c r="J176" s="284"/>
      <c r="K176" s="285">
        <f>SUM(K163:K175)</f>
        <v>-8.0000000000000002E-3</v>
      </c>
      <c r="O176" s="259">
        <v>4</v>
      </c>
      <c r="BA176" s="286">
        <f>SUM(BA163:BA175)</f>
        <v>0</v>
      </c>
      <c r="BB176" s="286">
        <f>SUM(BB163:BB175)</f>
        <v>0</v>
      </c>
      <c r="BC176" s="286">
        <f>SUM(BC163:BC175)</f>
        <v>0</v>
      </c>
      <c r="BD176" s="286">
        <f>SUM(BD163:BD175)</f>
        <v>0</v>
      </c>
      <c r="BE176" s="286">
        <f>SUM(BE163:BE175)</f>
        <v>0</v>
      </c>
    </row>
    <row r="177" spans="1:80" x14ac:dyDescent="0.2">
      <c r="A177" s="249" t="s">
        <v>97</v>
      </c>
      <c r="B177" s="250" t="s">
        <v>359</v>
      </c>
      <c r="C177" s="251" t="s">
        <v>360</v>
      </c>
      <c r="D177" s="252"/>
      <c r="E177" s="253"/>
      <c r="F177" s="253"/>
      <c r="G177" s="254"/>
      <c r="H177" s="255"/>
      <c r="I177" s="256"/>
      <c r="J177" s="257"/>
      <c r="K177" s="258"/>
      <c r="O177" s="259">
        <v>1</v>
      </c>
    </row>
    <row r="178" spans="1:80" x14ac:dyDescent="0.2">
      <c r="A178" s="260">
        <v>78</v>
      </c>
      <c r="B178" s="261" t="s">
        <v>362</v>
      </c>
      <c r="C178" s="262" t="s">
        <v>363</v>
      </c>
      <c r="D178" s="263" t="s">
        <v>140</v>
      </c>
      <c r="E178" s="264">
        <v>23.28</v>
      </c>
      <c r="F178" s="264">
        <v>0</v>
      </c>
      <c r="G178" s="265">
        <f>E178*F178</f>
        <v>0</v>
      </c>
      <c r="H178" s="266">
        <v>2.1000000000000001E-4</v>
      </c>
      <c r="I178" s="267">
        <f>E178*H178</f>
        <v>4.8888000000000004E-3</v>
      </c>
      <c r="J178" s="266">
        <v>0</v>
      </c>
      <c r="K178" s="267">
        <f>E178*J178</f>
        <v>0</v>
      </c>
      <c r="O178" s="259">
        <v>2</v>
      </c>
      <c r="AA178" s="232">
        <v>1</v>
      </c>
      <c r="AB178" s="232">
        <v>7</v>
      </c>
      <c r="AC178" s="232">
        <v>7</v>
      </c>
      <c r="AZ178" s="232">
        <v>2</v>
      </c>
      <c r="BA178" s="232">
        <f>IF(AZ178=1,G178,0)</f>
        <v>0</v>
      </c>
      <c r="BB178" s="232">
        <f>IF(AZ178=2,G178,0)</f>
        <v>0</v>
      </c>
      <c r="BC178" s="232">
        <f>IF(AZ178=3,G178,0)</f>
        <v>0</v>
      </c>
      <c r="BD178" s="232">
        <f>IF(AZ178=4,G178,0)</f>
        <v>0</v>
      </c>
      <c r="BE178" s="232">
        <f>IF(AZ178=5,G178,0)</f>
        <v>0</v>
      </c>
      <c r="CA178" s="259">
        <v>1</v>
      </c>
      <c r="CB178" s="259">
        <v>7</v>
      </c>
    </row>
    <row r="179" spans="1:80" x14ac:dyDescent="0.2">
      <c r="A179" s="268"/>
      <c r="B179" s="271"/>
      <c r="C179" s="325" t="s">
        <v>364</v>
      </c>
      <c r="D179" s="326"/>
      <c r="E179" s="272">
        <v>23.28</v>
      </c>
      <c r="F179" s="273"/>
      <c r="G179" s="274"/>
      <c r="H179" s="275"/>
      <c r="I179" s="269"/>
      <c r="J179" s="276"/>
      <c r="K179" s="269"/>
      <c r="M179" s="270" t="s">
        <v>364</v>
      </c>
      <c r="O179" s="259"/>
    </row>
    <row r="180" spans="1:80" ht="22.5" x14ac:dyDescent="0.2">
      <c r="A180" s="260">
        <v>79</v>
      </c>
      <c r="B180" s="261" t="s">
        <v>365</v>
      </c>
      <c r="C180" s="262" t="s">
        <v>366</v>
      </c>
      <c r="D180" s="263" t="s">
        <v>154</v>
      </c>
      <c r="E180" s="264">
        <v>5.05</v>
      </c>
      <c r="F180" s="264">
        <v>0</v>
      </c>
      <c r="G180" s="265">
        <f>E180*F180</f>
        <v>0</v>
      </c>
      <c r="H180" s="266">
        <v>3.4000000000000002E-4</v>
      </c>
      <c r="I180" s="267">
        <f>E180*H180</f>
        <v>1.717E-3</v>
      </c>
      <c r="J180" s="266">
        <v>0</v>
      </c>
      <c r="K180" s="267">
        <f>E180*J180</f>
        <v>0</v>
      </c>
      <c r="O180" s="259">
        <v>2</v>
      </c>
      <c r="AA180" s="232">
        <v>1</v>
      </c>
      <c r="AB180" s="232">
        <v>7</v>
      </c>
      <c r="AC180" s="232">
        <v>7</v>
      </c>
      <c r="AZ180" s="232">
        <v>2</v>
      </c>
      <c r="BA180" s="232">
        <f>IF(AZ180=1,G180,0)</f>
        <v>0</v>
      </c>
      <c r="BB180" s="232">
        <f>IF(AZ180=2,G180,0)</f>
        <v>0</v>
      </c>
      <c r="BC180" s="232">
        <f>IF(AZ180=3,G180,0)</f>
        <v>0</v>
      </c>
      <c r="BD180" s="232">
        <f>IF(AZ180=4,G180,0)</f>
        <v>0</v>
      </c>
      <c r="BE180" s="232">
        <f>IF(AZ180=5,G180,0)</f>
        <v>0</v>
      </c>
      <c r="CA180" s="259">
        <v>1</v>
      </c>
      <c r="CB180" s="259">
        <v>7</v>
      </c>
    </row>
    <row r="181" spans="1:80" x14ac:dyDescent="0.2">
      <c r="A181" s="268"/>
      <c r="B181" s="271"/>
      <c r="C181" s="325" t="s">
        <v>367</v>
      </c>
      <c r="D181" s="326"/>
      <c r="E181" s="272">
        <v>1.85</v>
      </c>
      <c r="F181" s="273"/>
      <c r="G181" s="274"/>
      <c r="H181" s="275"/>
      <c r="I181" s="269"/>
      <c r="J181" s="276"/>
      <c r="K181" s="269"/>
      <c r="M181" s="270" t="s">
        <v>367</v>
      </c>
      <c r="O181" s="259"/>
    </row>
    <row r="182" spans="1:80" x14ac:dyDescent="0.2">
      <c r="A182" s="268"/>
      <c r="B182" s="271"/>
      <c r="C182" s="325" t="s">
        <v>368</v>
      </c>
      <c r="D182" s="326"/>
      <c r="E182" s="272">
        <v>3.2</v>
      </c>
      <c r="F182" s="273"/>
      <c r="G182" s="274"/>
      <c r="H182" s="275"/>
      <c r="I182" s="269"/>
      <c r="J182" s="276"/>
      <c r="K182" s="269"/>
      <c r="M182" s="270" t="s">
        <v>368</v>
      </c>
      <c r="O182" s="259"/>
    </row>
    <row r="183" spans="1:80" x14ac:dyDescent="0.2">
      <c r="A183" s="260">
        <v>80</v>
      </c>
      <c r="B183" s="261" t="s">
        <v>369</v>
      </c>
      <c r="C183" s="262" t="s">
        <v>370</v>
      </c>
      <c r="D183" s="263" t="s">
        <v>140</v>
      </c>
      <c r="E183" s="264">
        <v>23.28</v>
      </c>
      <c r="F183" s="264">
        <v>0</v>
      </c>
      <c r="G183" s="265">
        <f>E183*F183</f>
        <v>0</v>
      </c>
      <c r="H183" s="266">
        <v>4.7499999999999999E-3</v>
      </c>
      <c r="I183" s="267">
        <f>E183*H183</f>
        <v>0.11058</v>
      </c>
      <c r="J183" s="266">
        <v>0</v>
      </c>
      <c r="K183" s="267">
        <f>E183*J183</f>
        <v>0</v>
      </c>
      <c r="O183" s="259">
        <v>2</v>
      </c>
      <c r="AA183" s="232">
        <v>1</v>
      </c>
      <c r="AB183" s="232">
        <v>0</v>
      </c>
      <c r="AC183" s="232">
        <v>0</v>
      </c>
      <c r="AZ183" s="232">
        <v>2</v>
      </c>
      <c r="BA183" s="232">
        <f>IF(AZ183=1,G183,0)</f>
        <v>0</v>
      </c>
      <c r="BB183" s="232">
        <f>IF(AZ183=2,G183,0)</f>
        <v>0</v>
      </c>
      <c r="BC183" s="232">
        <f>IF(AZ183=3,G183,0)</f>
        <v>0</v>
      </c>
      <c r="BD183" s="232">
        <f>IF(AZ183=4,G183,0)</f>
        <v>0</v>
      </c>
      <c r="BE183" s="232">
        <f>IF(AZ183=5,G183,0)</f>
        <v>0</v>
      </c>
      <c r="CA183" s="259">
        <v>1</v>
      </c>
      <c r="CB183" s="259">
        <v>0</v>
      </c>
    </row>
    <row r="184" spans="1:80" x14ac:dyDescent="0.2">
      <c r="A184" s="268"/>
      <c r="B184" s="271"/>
      <c r="C184" s="325" t="s">
        <v>364</v>
      </c>
      <c r="D184" s="326"/>
      <c r="E184" s="272">
        <v>23.28</v>
      </c>
      <c r="F184" s="273"/>
      <c r="G184" s="274"/>
      <c r="H184" s="275"/>
      <c r="I184" s="269"/>
      <c r="J184" s="276"/>
      <c r="K184" s="269"/>
      <c r="M184" s="270" t="s">
        <v>364</v>
      </c>
      <c r="O184" s="259"/>
    </row>
    <row r="185" spans="1:80" x14ac:dyDescent="0.2">
      <c r="A185" s="260">
        <v>81</v>
      </c>
      <c r="B185" s="261" t="s">
        <v>371</v>
      </c>
      <c r="C185" s="262" t="s">
        <v>372</v>
      </c>
      <c r="D185" s="263" t="s">
        <v>154</v>
      </c>
      <c r="E185" s="264">
        <v>34.24</v>
      </c>
      <c r="F185" s="264">
        <v>0</v>
      </c>
      <c r="G185" s="265">
        <f>E185*F185</f>
        <v>0</v>
      </c>
      <c r="H185" s="266">
        <v>4.0000000000000003E-5</v>
      </c>
      <c r="I185" s="267">
        <f>E185*H185</f>
        <v>1.3696000000000001E-3</v>
      </c>
      <c r="J185" s="266">
        <v>0</v>
      </c>
      <c r="K185" s="267">
        <f>E185*J185</f>
        <v>0</v>
      </c>
      <c r="O185" s="259">
        <v>2</v>
      </c>
      <c r="AA185" s="232">
        <v>1</v>
      </c>
      <c r="AB185" s="232">
        <v>7</v>
      </c>
      <c r="AC185" s="232">
        <v>7</v>
      </c>
      <c r="AZ185" s="232">
        <v>2</v>
      </c>
      <c r="BA185" s="232">
        <f>IF(AZ185=1,G185,0)</f>
        <v>0</v>
      </c>
      <c r="BB185" s="232">
        <f>IF(AZ185=2,G185,0)</f>
        <v>0</v>
      </c>
      <c r="BC185" s="232">
        <f>IF(AZ185=3,G185,0)</f>
        <v>0</v>
      </c>
      <c r="BD185" s="232">
        <f>IF(AZ185=4,G185,0)</f>
        <v>0</v>
      </c>
      <c r="BE185" s="232">
        <f>IF(AZ185=5,G185,0)</f>
        <v>0</v>
      </c>
      <c r="CA185" s="259">
        <v>1</v>
      </c>
      <c r="CB185" s="259">
        <v>7</v>
      </c>
    </row>
    <row r="186" spans="1:80" x14ac:dyDescent="0.2">
      <c r="A186" s="268"/>
      <c r="B186" s="271"/>
      <c r="C186" s="325" t="s">
        <v>373</v>
      </c>
      <c r="D186" s="326"/>
      <c r="E186" s="272">
        <v>5.36</v>
      </c>
      <c r="F186" s="273"/>
      <c r="G186" s="274"/>
      <c r="H186" s="275"/>
      <c r="I186" s="269"/>
      <c r="J186" s="276"/>
      <c r="K186" s="269"/>
      <c r="M186" s="270" t="s">
        <v>373</v>
      </c>
      <c r="O186" s="259"/>
    </row>
    <row r="187" spans="1:80" x14ac:dyDescent="0.2">
      <c r="A187" s="268"/>
      <c r="B187" s="271"/>
      <c r="C187" s="325" t="s">
        <v>374</v>
      </c>
      <c r="D187" s="326"/>
      <c r="E187" s="272">
        <v>10.3</v>
      </c>
      <c r="F187" s="273"/>
      <c r="G187" s="274"/>
      <c r="H187" s="275"/>
      <c r="I187" s="269"/>
      <c r="J187" s="276"/>
      <c r="K187" s="269"/>
      <c r="M187" s="270" t="s">
        <v>374</v>
      </c>
      <c r="O187" s="259"/>
    </row>
    <row r="188" spans="1:80" x14ac:dyDescent="0.2">
      <c r="A188" s="268"/>
      <c r="B188" s="271"/>
      <c r="C188" s="325" t="s">
        <v>375</v>
      </c>
      <c r="D188" s="326"/>
      <c r="E188" s="272">
        <v>7.98</v>
      </c>
      <c r="F188" s="273"/>
      <c r="G188" s="274"/>
      <c r="H188" s="275"/>
      <c r="I188" s="269"/>
      <c r="J188" s="276"/>
      <c r="K188" s="269"/>
      <c r="M188" s="270" t="s">
        <v>375</v>
      </c>
      <c r="O188" s="259"/>
    </row>
    <row r="189" spans="1:80" x14ac:dyDescent="0.2">
      <c r="A189" s="268"/>
      <c r="B189" s="271"/>
      <c r="C189" s="325" t="s">
        <v>376</v>
      </c>
      <c r="D189" s="326"/>
      <c r="E189" s="272">
        <v>10.6</v>
      </c>
      <c r="F189" s="273"/>
      <c r="G189" s="274"/>
      <c r="H189" s="275"/>
      <c r="I189" s="269"/>
      <c r="J189" s="276"/>
      <c r="K189" s="269"/>
      <c r="M189" s="270" t="s">
        <v>376</v>
      </c>
      <c r="O189" s="259"/>
    </row>
    <row r="190" spans="1:80" x14ac:dyDescent="0.2">
      <c r="A190" s="260">
        <v>82</v>
      </c>
      <c r="B190" s="261" t="s">
        <v>377</v>
      </c>
      <c r="C190" s="262" t="s">
        <v>378</v>
      </c>
      <c r="D190" s="263" t="s">
        <v>140</v>
      </c>
      <c r="E190" s="264">
        <v>23.28</v>
      </c>
      <c r="F190" s="264">
        <v>0</v>
      </c>
      <c r="G190" s="265">
        <f>E190*F190</f>
        <v>0</v>
      </c>
      <c r="H190" s="266">
        <v>8.0000000000000004E-4</v>
      </c>
      <c r="I190" s="267">
        <f>E190*H190</f>
        <v>1.8624000000000002E-2</v>
      </c>
      <c r="J190" s="266">
        <v>0</v>
      </c>
      <c r="K190" s="267">
        <f>E190*J190</f>
        <v>0</v>
      </c>
      <c r="O190" s="259">
        <v>2</v>
      </c>
      <c r="AA190" s="232">
        <v>1</v>
      </c>
      <c r="AB190" s="232">
        <v>7</v>
      </c>
      <c r="AC190" s="232">
        <v>7</v>
      </c>
      <c r="AZ190" s="232">
        <v>2</v>
      </c>
      <c r="BA190" s="232">
        <f>IF(AZ190=1,G190,0)</f>
        <v>0</v>
      </c>
      <c r="BB190" s="232">
        <f>IF(AZ190=2,G190,0)</f>
        <v>0</v>
      </c>
      <c r="BC190" s="232">
        <f>IF(AZ190=3,G190,0)</f>
        <v>0</v>
      </c>
      <c r="BD190" s="232">
        <f>IF(AZ190=4,G190,0)</f>
        <v>0</v>
      </c>
      <c r="BE190" s="232">
        <f>IF(AZ190=5,G190,0)</f>
        <v>0</v>
      </c>
      <c r="CA190" s="259">
        <v>1</v>
      </c>
      <c r="CB190" s="259">
        <v>7</v>
      </c>
    </row>
    <row r="191" spans="1:80" ht="22.5" x14ac:dyDescent="0.2">
      <c r="A191" s="260">
        <v>83</v>
      </c>
      <c r="B191" s="261" t="s">
        <v>379</v>
      </c>
      <c r="C191" s="262" t="s">
        <v>380</v>
      </c>
      <c r="D191" s="263" t="s">
        <v>140</v>
      </c>
      <c r="E191" s="264">
        <v>24.443999999999999</v>
      </c>
      <c r="F191" s="264">
        <v>0</v>
      </c>
      <c r="G191" s="265">
        <f>E191*F191</f>
        <v>0</v>
      </c>
      <c r="H191" s="266">
        <v>1.9199999999999998E-2</v>
      </c>
      <c r="I191" s="267">
        <f>E191*H191</f>
        <v>0.46932479999999993</v>
      </c>
      <c r="J191" s="266"/>
      <c r="K191" s="267">
        <f>E191*J191</f>
        <v>0</v>
      </c>
      <c r="O191" s="259">
        <v>2</v>
      </c>
      <c r="AA191" s="232">
        <v>3</v>
      </c>
      <c r="AB191" s="232">
        <v>7</v>
      </c>
      <c r="AC191" s="232">
        <v>597642030</v>
      </c>
      <c r="AZ191" s="232">
        <v>2</v>
      </c>
      <c r="BA191" s="232">
        <f>IF(AZ191=1,G191,0)</f>
        <v>0</v>
      </c>
      <c r="BB191" s="232">
        <f>IF(AZ191=2,G191,0)</f>
        <v>0</v>
      </c>
      <c r="BC191" s="232">
        <f>IF(AZ191=3,G191,0)</f>
        <v>0</v>
      </c>
      <c r="BD191" s="232">
        <f>IF(AZ191=4,G191,0)</f>
        <v>0</v>
      </c>
      <c r="BE191" s="232">
        <f>IF(AZ191=5,G191,0)</f>
        <v>0</v>
      </c>
      <c r="CA191" s="259">
        <v>3</v>
      </c>
      <c r="CB191" s="259">
        <v>7</v>
      </c>
    </row>
    <row r="192" spans="1:80" x14ac:dyDescent="0.2">
      <c r="A192" s="268"/>
      <c r="B192" s="271"/>
      <c r="C192" s="325" t="s">
        <v>381</v>
      </c>
      <c r="D192" s="326"/>
      <c r="E192" s="272">
        <v>10.804500000000001</v>
      </c>
      <c r="F192" s="273"/>
      <c r="G192" s="274"/>
      <c r="H192" s="275"/>
      <c r="I192" s="269"/>
      <c r="J192" s="276"/>
      <c r="K192" s="269"/>
      <c r="M192" s="270" t="s">
        <v>381</v>
      </c>
      <c r="O192" s="259"/>
    </row>
    <row r="193" spans="1:80" x14ac:dyDescent="0.2">
      <c r="A193" s="268"/>
      <c r="B193" s="271"/>
      <c r="C193" s="325" t="s">
        <v>382</v>
      </c>
      <c r="D193" s="326"/>
      <c r="E193" s="272">
        <v>13.6395</v>
      </c>
      <c r="F193" s="273"/>
      <c r="G193" s="274"/>
      <c r="H193" s="275"/>
      <c r="I193" s="269"/>
      <c r="J193" s="276"/>
      <c r="K193" s="269"/>
      <c r="M193" s="270" t="s">
        <v>382</v>
      </c>
      <c r="O193" s="259"/>
    </row>
    <row r="194" spans="1:80" x14ac:dyDescent="0.2">
      <c r="A194" s="260">
        <v>84</v>
      </c>
      <c r="B194" s="261" t="s">
        <v>383</v>
      </c>
      <c r="C194" s="262" t="s">
        <v>384</v>
      </c>
      <c r="D194" s="263" t="s">
        <v>137</v>
      </c>
      <c r="E194" s="264">
        <v>17.675000000000001</v>
      </c>
      <c r="F194" s="264">
        <v>0</v>
      </c>
      <c r="G194" s="265">
        <f>E194*F194</f>
        <v>0</v>
      </c>
      <c r="H194" s="266">
        <v>4.4999999999999999E-4</v>
      </c>
      <c r="I194" s="267">
        <f>E194*H194</f>
        <v>7.9537500000000007E-3</v>
      </c>
      <c r="J194" s="266"/>
      <c r="K194" s="267">
        <f>E194*J194</f>
        <v>0</v>
      </c>
      <c r="O194" s="259">
        <v>2</v>
      </c>
      <c r="AA194" s="232">
        <v>3</v>
      </c>
      <c r="AB194" s="232">
        <v>7</v>
      </c>
      <c r="AC194" s="232">
        <v>597642410</v>
      </c>
      <c r="AZ194" s="232">
        <v>2</v>
      </c>
      <c r="BA194" s="232">
        <f>IF(AZ194=1,G194,0)</f>
        <v>0</v>
      </c>
      <c r="BB194" s="232">
        <f>IF(AZ194=2,G194,0)</f>
        <v>0</v>
      </c>
      <c r="BC194" s="232">
        <f>IF(AZ194=3,G194,0)</f>
        <v>0</v>
      </c>
      <c r="BD194" s="232">
        <f>IF(AZ194=4,G194,0)</f>
        <v>0</v>
      </c>
      <c r="BE194" s="232">
        <f>IF(AZ194=5,G194,0)</f>
        <v>0</v>
      </c>
      <c r="CA194" s="259">
        <v>3</v>
      </c>
      <c r="CB194" s="259">
        <v>7</v>
      </c>
    </row>
    <row r="195" spans="1:80" x14ac:dyDescent="0.2">
      <c r="A195" s="268"/>
      <c r="B195" s="271"/>
      <c r="C195" s="325" t="s">
        <v>385</v>
      </c>
      <c r="D195" s="326"/>
      <c r="E195" s="272">
        <v>17.675000000000001</v>
      </c>
      <c r="F195" s="273"/>
      <c r="G195" s="274"/>
      <c r="H195" s="275"/>
      <c r="I195" s="269"/>
      <c r="J195" s="276"/>
      <c r="K195" s="269"/>
      <c r="M195" s="270" t="s">
        <v>385</v>
      </c>
      <c r="O195" s="259"/>
    </row>
    <row r="196" spans="1:80" x14ac:dyDescent="0.2">
      <c r="A196" s="260">
        <v>85</v>
      </c>
      <c r="B196" s="261" t="s">
        <v>386</v>
      </c>
      <c r="C196" s="262" t="s">
        <v>387</v>
      </c>
      <c r="D196" s="263" t="s">
        <v>12</v>
      </c>
      <c r="E196" s="264"/>
      <c r="F196" s="264">
        <v>0</v>
      </c>
      <c r="G196" s="265">
        <f>E196*F196</f>
        <v>0</v>
      </c>
      <c r="H196" s="266">
        <v>0</v>
      </c>
      <c r="I196" s="267">
        <f>E196*H196</f>
        <v>0</v>
      </c>
      <c r="J196" s="266"/>
      <c r="K196" s="267">
        <f>E196*J196</f>
        <v>0</v>
      </c>
      <c r="O196" s="259">
        <v>2</v>
      </c>
      <c r="AA196" s="232">
        <v>7</v>
      </c>
      <c r="AB196" s="232">
        <v>1002</v>
      </c>
      <c r="AC196" s="232">
        <v>5</v>
      </c>
      <c r="AZ196" s="232">
        <v>2</v>
      </c>
      <c r="BA196" s="232">
        <f>IF(AZ196=1,G196,0)</f>
        <v>0</v>
      </c>
      <c r="BB196" s="232">
        <f>IF(AZ196=2,G196,0)</f>
        <v>0</v>
      </c>
      <c r="BC196" s="232">
        <f>IF(AZ196=3,G196,0)</f>
        <v>0</v>
      </c>
      <c r="BD196" s="232">
        <f>IF(AZ196=4,G196,0)</f>
        <v>0</v>
      </c>
      <c r="BE196" s="232">
        <f>IF(AZ196=5,G196,0)</f>
        <v>0</v>
      </c>
      <c r="CA196" s="259">
        <v>7</v>
      </c>
      <c r="CB196" s="259">
        <v>1002</v>
      </c>
    </row>
    <row r="197" spans="1:80" x14ac:dyDescent="0.2">
      <c r="A197" s="277"/>
      <c r="B197" s="278" t="s">
        <v>100</v>
      </c>
      <c r="C197" s="279" t="s">
        <v>361</v>
      </c>
      <c r="D197" s="280"/>
      <c r="E197" s="281"/>
      <c r="F197" s="282"/>
      <c r="G197" s="283">
        <f>SUM(G177:G196)</f>
        <v>0</v>
      </c>
      <c r="H197" s="284"/>
      <c r="I197" s="285">
        <f>SUM(I177:I196)</f>
        <v>0.61445794999999992</v>
      </c>
      <c r="J197" s="284"/>
      <c r="K197" s="285">
        <f>SUM(K177:K196)</f>
        <v>0</v>
      </c>
      <c r="O197" s="259">
        <v>4</v>
      </c>
      <c r="BA197" s="286">
        <f>SUM(BA177:BA196)</f>
        <v>0</v>
      </c>
      <c r="BB197" s="286">
        <f>SUM(BB177:BB196)</f>
        <v>0</v>
      </c>
      <c r="BC197" s="286">
        <f>SUM(BC177:BC196)</f>
        <v>0</v>
      </c>
      <c r="BD197" s="286">
        <f>SUM(BD177:BD196)</f>
        <v>0</v>
      </c>
      <c r="BE197" s="286">
        <f>SUM(BE177:BE196)</f>
        <v>0</v>
      </c>
    </row>
    <row r="198" spans="1:80" x14ac:dyDescent="0.2">
      <c r="A198" s="249" t="s">
        <v>97</v>
      </c>
      <c r="B198" s="250" t="s">
        <v>388</v>
      </c>
      <c r="C198" s="251" t="s">
        <v>389</v>
      </c>
      <c r="D198" s="252"/>
      <c r="E198" s="253"/>
      <c r="F198" s="253"/>
      <c r="G198" s="254"/>
      <c r="H198" s="255"/>
      <c r="I198" s="256"/>
      <c r="J198" s="257"/>
      <c r="K198" s="258"/>
      <c r="O198" s="259">
        <v>1</v>
      </c>
    </row>
    <row r="199" spans="1:80" x14ac:dyDescent="0.2">
      <c r="A199" s="260">
        <v>86</v>
      </c>
      <c r="B199" s="261" t="s">
        <v>391</v>
      </c>
      <c r="C199" s="262" t="s">
        <v>392</v>
      </c>
      <c r="D199" s="263" t="s">
        <v>140</v>
      </c>
      <c r="E199" s="264">
        <v>46</v>
      </c>
      <c r="F199" s="264">
        <v>0</v>
      </c>
      <c r="G199" s="265">
        <f>E199*F199</f>
        <v>0</v>
      </c>
      <c r="H199" s="266">
        <v>8.1899999999999994E-3</v>
      </c>
      <c r="I199" s="267">
        <f>E199*H199</f>
        <v>0.37673999999999996</v>
      </c>
      <c r="J199" s="266">
        <v>0</v>
      </c>
      <c r="K199" s="267">
        <f>E199*J199</f>
        <v>0</v>
      </c>
      <c r="O199" s="259">
        <v>2</v>
      </c>
      <c r="AA199" s="232">
        <v>1</v>
      </c>
      <c r="AB199" s="232">
        <v>7</v>
      </c>
      <c r="AC199" s="232">
        <v>7</v>
      </c>
      <c r="AZ199" s="232">
        <v>2</v>
      </c>
      <c r="BA199" s="232">
        <f>IF(AZ199=1,G199,0)</f>
        <v>0</v>
      </c>
      <c r="BB199" s="232">
        <f>IF(AZ199=2,G199,0)</f>
        <v>0</v>
      </c>
      <c r="BC199" s="232">
        <f>IF(AZ199=3,G199,0)</f>
        <v>0</v>
      </c>
      <c r="BD199" s="232">
        <f>IF(AZ199=4,G199,0)</f>
        <v>0</v>
      </c>
      <c r="BE199" s="232">
        <f>IF(AZ199=5,G199,0)</f>
        <v>0</v>
      </c>
      <c r="CA199" s="259">
        <v>1</v>
      </c>
      <c r="CB199" s="259">
        <v>7</v>
      </c>
    </row>
    <row r="200" spans="1:80" x14ac:dyDescent="0.2">
      <c r="A200" s="268"/>
      <c r="B200" s="271"/>
      <c r="C200" s="325" t="s">
        <v>393</v>
      </c>
      <c r="D200" s="326"/>
      <c r="E200" s="272">
        <v>46</v>
      </c>
      <c r="F200" s="273"/>
      <c r="G200" s="274"/>
      <c r="H200" s="275"/>
      <c r="I200" s="269"/>
      <c r="J200" s="276"/>
      <c r="K200" s="269"/>
      <c r="M200" s="270" t="s">
        <v>393</v>
      </c>
      <c r="O200" s="259"/>
    </row>
    <row r="201" spans="1:80" x14ac:dyDescent="0.2">
      <c r="A201" s="277"/>
      <c r="B201" s="278" t="s">
        <v>100</v>
      </c>
      <c r="C201" s="279" t="s">
        <v>390</v>
      </c>
      <c r="D201" s="280"/>
      <c r="E201" s="281"/>
      <c r="F201" s="282"/>
      <c r="G201" s="283">
        <f>SUM(G198:G200)</f>
        <v>0</v>
      </c>
      <c r="H201" s="284"/>
      <c r="I201" s="285">
        <f>SUM(I198:I200)</f>
        <v>0.37673999999999996</v>
      </c>
      <c r="J201" s="284"/>
      <c r="K201" s="285">
        <f>SUM(K198:K200)</f>
        <v>0</v>
      </c>
      <c r="O201" s="259">
        <v>4</v>
      </c>
      <c r="BA201" s="286">
        <f>SUM(BA198:BA200)</f>
        <v>0</v>
      </c>
      <c r="BB201" s="286">
        <f>SUM(BB198:BB200)</f>
        <v>0</v>
      </c>
      <c r="BC201" s="286">
        <f>SUM(BC198:BC200)</f>
        <v>0</v>
      </c>
      <c r="BD201" s="286">
        <f>SUM(BD198:BD200)</f>
        <v>0</v>
      </c>
      <c r="BE201" s="286">
        <f>SUM(BE198:BE200)</f>
        <v>0</v>
      </c>
    </row>
    <row r="202" spans="1:80" x14ac:dyDescent="0.2">
      <c r="A202" s="249" t="s">
        <v>97</v>
      </c>
      <c r="B202" s="250" t="s">
        <v>394</v>
      </c>
      <c r="C202" s="251" t="s">
        <v>395</v>
      </c>
      <c r="D202" s="252"/>
      <c r="E202" s="253"/>
      <c r="F202" s="253"/>
      <c r="G202" s="254"/>
      <c r="H202" s="255"/>
      <c r="I202" s="256"/>
      <c r="J202" s="257"/>
      <c r="K202" s="258"/>
      <c r="O202" s="259">
        <v>1</v>
      </c>
    </row>
    <row r="203" spans="1:80" ht="22.5" x14ac:dyDescent="0.2">
      <c r="A203" s="260">
        <v>87</v>
      </c>
      <c r="B203" s="261" t="s">
        <v>397</v>
      </c>
      <c r="C203" s="262" t="s">
        <v>398</v>
      </c>
      <c r="D203" s="263" t="s">
        <v>140</v>
      </c>
      <c r="E203" s="264">
        <v>71.689599999999999</v>
      </c>
      <c r="F203" s="264">
        <v>0</v>
      </c>
      <c r="G203" s="265">
        <f>E203*F203</f>
        <v>0</v>
      </c>
      <c r="H203" s="266">
        <v>2.5000000000000001E-3</v>
      </c>
      <c r="I203" s="267">
        <f>E203*H203</f>
        <v>0.17922399999999999</v>
      </c>
      <c r="J203" s="266">
        <v>0</v>
      </c>
      <c r="K203" s="267">
        <f>E203*J203</f>
        <v>0</v>
      </c>
      <c r="O203" s="259">
        <v>2</v>
      </c>
      <c r="AA203" s="232">
        <v>1</v>
      </c>
      <c r="AB203" s="232">
        <v>7</v>
      </c>
      <c r="AC203" s="232">
        <v>7</v>
      </c>
      <c r="AZ203" s="232">
        <v>2</v>
      </c>
      <c r="BA203" s="232">
        <f>IF(AZ203=1,G203,0)</f>
        <v>0</v>
      </c>
      <c r="BB203" s="232">
        <f>IF(AZ203=2,G203,0)</f>
        <v>0</v>
      </c>
      <c r="BC203" s="232">
        <f>IF(AZ203=3,G203,0)</f>
        <v>0</v>
      </c>
      <c r="BD203" s="232">
        <f>IF(AZ203=4,G203,0)</f>
        <v>0</v>
      </c>
      <c r="BE203" s="232">
        <f>IF(AZ203=5,G203,0)</f>
        <v>0</v>
      </c>
      <c r="CA203" s="259">
        <v>1</v>
      </c>
      <c r="CB203" s="259">
        <v>7</v>
      </c>
    </row>
    <row r="204" spans="1:80" x14ac:dyDescent="0.2">
      <c r="A204" s="268"/>
      <c r="B204" s="271"/>
      <c r="C204" s="325" t="s">
        <v>188</v>
      </c>
      <c r="D204" s="326"/>
      <c r="E204" s="272">
        <v>10.72</v>
      </c>
      <c r="F204" s="273"/>
      <c r="G204" s="274"/>
      <c r="H204" s="275"/>
      <c r="I204" s="269"/>
      <c r="J204" s="276"/>
      <c r="K204" s="269"/>
      <c r="M204" s="270" t="s">
        <v>188</v>
      </c>
      <c r="O204" s="259"/>
    </row>
    <row r="205" spans="1:80" x14ac:dyDescent="0.2">
      <c r="A205" s="268"/>
      <c r="B205" s="271"/>
      <c r="C205" s="325" t="s">
        <v>189</v>
      </c>
      <c r="D205" s="326"/>
      <c r="E205" s="272">
        <v>21.286200000000001</v>
      </c>
      <c r="F205" s="273"/>
      <c r="G205" s="274"/>
      <c r="H205" s="275"/>
      <c r="I205" s="269"/>
      <c r="J205" s="276"/>
      <c r="K205" s="269"/>
      <c r="M205" s="270" t="s">
        <v>189</v>
      </c>
      <c r="O205" s="259"/>
    </row>
    <row r="206" spans="1:80" x14ac:dyDescent="0.2">
      <c r="A206" s="268"/>
      <c r="B206" s="271"/>
      <c r="C206" s="325" t="s">
        <v>190</v>
      </c>
      <c r="D206" s="326"/>
      <c r="E206" s="272">
        <v>16.202999999999999</v>
      </c>
      <c r="F206" s="273"/>
      <c r="G206" s="274"/>
      <c r="H206" s="275"/>
      <c r="I206" s="269"/>
      <c r="J206" s="276"/>
      <c r="K206" s="269"/>
      <c r="M206" s="270" t="s">
        <v>190</v>
      </c>
      <c r="O206" s="259"/>
    </row>
    <row r="207" spans="1:80" x14ac:dyDescent="0.2">
      <c r="A207" s="268"/>
      <c r="B207" s="271"/>
      <c r="C207" s="325" t="s">
        <v>191</v>
      </c>
      <c r="D207" s="326"/>
      <c r="E207" s="272">
        <v>23.480399999999999</v>
      </c>
      <c r="F207" s="273"/>
      <c r="G207" s="274"/>
      <c r="H207" s="275"/>
      <c r="I207" s="269"/>
      <c r="J207" s="276"/>
      <c r="K207" s="269"/>
      <c r="M207" s="270" t="s">
        <v>191</v>
      </c>
      <c r="O207" s="259"/>
    </row>
    <row r="208" spans="1:80" ht="22.5" x14ac:dyDescent="0.2">
      <c r="A208" s="260">
        <v>88</v>
      </c>
      <c r="B208" s="261" t="s">
        <v>399</v>
      </c>
      <c r="C208" s="262" t="s">
        <v>400</v>
      </c>
      <c r="D208" s="263" t="s">
        <v>140</v>
      </c>
      <c r="E208" s="264">
        <v>71.689599999999999</v>
      </c>
      <c r="F208" s="264">
        <v>0</v>
      </c>
      <c r="G208" s="265">
        <f>E208*F208</f>
        <v>0</v>
      </c>
      <c r="H208" s="266">
        <v>7.7999999999999999E-4</v>
      </c>
      <c r="I208" s="267">
        <f>E208*H208</f>
        <v>5.5917887999999999E-2</v>
      </c>
      <c r="J208" s="266">
        <v>0</v>
      </c>
      <c r="K208" s="267">
        <f>E208*J208</f>
        <v>0</v>
      </c>
      <c r="O208" s="259">
        <v>2</v>
      </c>
      <c r="AA208" s="232">
        <v>1</v>
      </c>
      <c r="AB208" s="232">
        <v>7</v>
      </c>
      <c r="AC208" s="232">
        <v>7</v>
      </c>
      <c r="AZ208" s="232">
        <v>2</v>
      </c>
      <c r="BA208" s="232">
        <f>IF(AZ208=1,G208,0)</f>
        <v>0</v>
      </c>
      <c r="BB208" s="232">
        <f>IF(AZ208=2,G208,0)</f>
        <v>0</v>
      </c>
      <c r="BC208" s="232">
        <f>IF(AZ208=3,G208,0)</f>
        <v>0</v>
      </c>
      <c r="BD208" s="232">
        <f>IF(AZ208=4,G208,0)</f>
        <v>0</v>
      </c>
      <c r="BE208" s="232">
        <f>IF(AZ208=5,G208,0)</f>
        <v>0</v>
      </c>
      <c r="CA208" s="259">
        <v>1</v>
      </c>
      <c r="CB208" s="259">
        <v>7</v>
      </c>
    </row>
    <row r="209" spans="1:80" x14ac:dyDescent="0.2">
      <c r="A209" s="260">
        <v>89</v>
      </c>
      <c r="B209" s="261" t="s">
        <v>401</v>
      </c>
      <c r="C209" s="262" t="s">
        <v>402</v>
      </c>
      <c r="D209" s="263" t="s">
        <v>140</v>
      </c>
      <c r="E209" s="264">
        <v>75.274100000000004</v>
      </c>
      <c r="F209" s="264">
        <v>0</v>
      </c>
      <c r="G209" s="265">
        <f>E209*F209</f>
        <v>0</v>
      </c>
      <c r="H209" s="266">
        <v>1.26E-2</v>
      </c>
      <c r="I209" s="267">
        <f>E209*H209</f>
        <v>0.94845366000000009</v>
      </c>
      <c r="J209" s="266"/>
      <c r="K209" s="267">
        <f>E209*J209</f>
        <v>0</v>
      </c>
      <c r="O209" s="259">
        <v>2</v>
      </c>
      <c r="AA209" s="232">
        <v>3</v>
      </c>
      <c r="AB209" s="232">
        <v>7</v>
      </c>
      <c r="AC209" s="232">
        <v>597813665</v>
      </c>
      <c r="AZ209" s="232">
        <v>2</v>
      </c>
      <c r="BA209" s="232">
        <f>IF(AZ209=1,G209,0)</f>
        <v>0</v>
      </c>
      <c r="BB209" s="232">
        <f>IF(AZ209=2,G209,0)</f>
        <v>0</v>
      </c>
      <c r="BC209" s="232">
        <f>IF(AZ209=3,G209,0)</f>
        <v>0</v>
      </c>
      <c r="BD209" s="232">
        <f>IF(AZ209=4,G209,0)</f>
        <v>0</v>
      </c>
      <c r="BE209" s="232">
        <f>IF(AZ209=5,G209,0)</f>
        <v>0</v>
      </c>
      <c r="CA209" s="259">
        <v>3</v>
      </c>
      <c r="CB209" s="259">
        <v>7</v>
      </c>
    </row>
    <row r="210" spans="1:80" x14ac:dyDescent="0.2">
      <c r="A210" s="268"/>
      <c r="B210" s="271"/>
      <c r="C210" s="325" t="s">
        <v>403</v>
      </c>
      <c r="D210" s="326"/>
      <c r="E210" s="272">
        <v>33.606499999999997</v>
      </c>
      <c r="F210" s="273"/>
      <c r="G210" s="274"/>
      <c r="H210" s="275"/>
      <c r="I210" s="269"/>
      <c r="J210" s="276"/>
      <c r="K210" s="269"/>
      <c r="M210" s="270" t="s">
        <v>403</v>
      </c>
      <c r="O210" s="259"/>
    </row>
    <row r="211" spans="1:80" x14ac:dyDescent="0.2">
      <c r="A211" s="268"/>
      <c r="B211" s="271"/>
      <c r="C211" s="325" t="s">
        <v>404</v>
      </c>
      <c r="D211" s="326"/>
      <c r="E211" s="272">
        <v>41.6676</v>
      </c>
      <c r="F211" s="273"/>
      <c r="G211" s="274"/>
      <c r="H211" s="275"/>
      <c r="I211" s="269"/>
      <c r="J211" s="276"/>
      <c r="K211" s="269"/>
      <c r="M211" s="270" t="s">
        <v>404</v>
      </c>
      <c r="O211" s="259"/>
    </row>
    <row r="212" spans="1:80" x14ac:dyDescent="0.2">
      <c r="A212" s="260">
        <v>90</v>
      </c>
      <c r="B212" s="261" t="s">
        <v>405</v>
      </c>
      <c r="C212" s="262" t="s">
        <v>406</v>
      </c>
      <c r="D212" s="263" t="s">
        <v>12</v>
      </c>
      <c r="E212" s="264"/>
      <c r="F212" s="264">
        <v>0</v>
      </c>
      <c r="G212" s="265">
        <f>E212*F212</f>
        <v>0</v>
      </c>
      <c r="H212" s="266">
        <v>0</v>
      </c>
      <c r="I212" s="267">
        <f>E212*H212</f>
        <v>0</v>
      </c>
      <c r="J212" s="266"/>
      <c r="K212" s="267">
        <f>E212*J212</f>
        <v>0</v>
      </c>
      <c r="O212" s="259">
        <v>2</v>
      </c>
      <c r="AA212" s="232">
        <v>7</v>
      </c>
      <c r="AB212" s="232">
        <v>1002</v>
      </c>
      <c r="AC212" s="232">
        <v>5</v>
      </c>
      <c r="AZ212" s="232">
        <v>2</v>
      </c>
      <c r="BA212" s="232">
        <f>IF(AZ212=1,G212,0)</f>
        <v>0</v>
      </c>
      <c r="BB212" s="232">
        <f>IF(AZ212=2,G212,0)</f>
        <v>0</v>
      </c>
      <c r="BC212" s="232">
        <f>IF(AZ212=3,G212,0)</f>
        <v>0</v>
      </c>
      <c r="BD212" s="232">
        <f>IF(AZ212=4,G212,0)</f>
        <v>0</v>
      </c>
      <c r="BE212" s="232">
        <f>IF(AZ212=5,G212,0)</f>
        <v>0</v>
      </c>
      <c r="CA212" s="259">
        <v>7</v>
      </c>
      <c r="CB212" s="259">
        <v>1002</v>
      </c>
    </row>
    <row r="213" spans="1:80" x14ac:dyDescent="0.2">
      <c r="A213" s="277"/>
      <c r="B213" s="278" t="s">
        <v>100</v>
      </c>
      <c r="C213" s="279" t="s">
        <v>396</v>
      </c>
      <c r="D213" s="280"/>
      <c r="E213" s="281"/>
      <c r="F213" s="282"/>
      <c r="G213" s="283">
        <f>SUM(G202:G212)</f>
        <v>0</v>
      </c>
      <c r="H213" s="284"/>
      <c r="I213" s="285">
        <f>SUM(I202:I212)</f>
        <v>1.183595548</v>
      </c>
      <c r="J213" s="284"/>
      <c r="K213" s="285">
        <f>SUM(K202:K212)</f>
        <v>0</v>
      </c>
      <c r="O213" s="259">
        <v>4</v>
      </c>
      <c r="BA213" s="286">
        <f>SUM(BA202:BA212)</f>
        <v>0</v>
      </c>
      <c r="BB213" s="286">
        <f>SUM(BB202:BB212)</f>
        <v>0</v>
      </c>
      <c r="BC213" s="286">
        <f>SUM(BC202:BC212)</f>
        <v>0</v>
      </c>
      <c r="BD213" s="286">
        <f>SUM(BD202:BD212)</f>
        <v>0</v>
      </c>
      <c r="BE213" s="286">
        <f>SUM(BE202:BE212)</f>
        <v>0</v>
      </c>
    </row>
    <row r="214" spans="1:80" x14ac:dyDescent="0.2">
      <c r="A214" s="249" t="s">
        <v>97</v>
      </c>
      <c r="B214" s="250" t="s">
        <v>407</v>
      </c>
      <c r="C214" s="251" t="s">
        <v>408</v>
      </c>
      <c r="D214" s="252"/>
      <c r="E214" s="253"/>
      <c r="F214" s="253"/>
      <c r="G214" s="254"/>
      <c r="H214" s="255"/>
      <c r="I214" s="256"/>
      <c r="J214" s="257"/>
      <c r="K214" s="258"/>
      <c r="O214" s="259">
        <v>1</v>
      </c>
    </row>
    <row r="215" spans="1:80" ht="22.5" x14ac:dyDescent="0.2">
      <c r="A215" s="260">
        <v>91</v>
      </c>
      <c r="B215" s="261" t="s">
        <v>410</v>
      </c>
      <c r="C215" s="262" t="s">
        <v>411</v>
      </c>
      <c r="D215" s="263" t="s">
        <v>140</v>
      </c>
      <c r="E215" s="264">
        <v>5.8</v>
      </c>
      <c r="F215" s="264">
        <v>0</v>
      </c>
      <c r="G215" s="265">
        <f>E215*F215</f>
        <v>0</v>
      </c>
      <c r="H215" s="266">
        <v>2.7999999999999998E-4</v>
      </c>
      <c r="I215" s="267">
        <f>E215*H215</f>
        <v>1.6239999999999998E-3</v>
      </c>
      <c r="J215" s="266">
        <v>0</v>
      </c>
      <c r="K215" s="267">
        <f>E215*J215</f>
        <v>0</v>
      </c>
      <c r="O215" s="259">
        <v>2</v>
      </c>
      <c r="AA215" s="232">
        <v>1</v>
      </c>
      <c r="AB215" s="232">
        <v>7</v>
      </c>
      <c r="AC215" s="232">
        <v>7</v>
      </c>
      <c r="AZ215" s="232">
        <v>2</v>
      </c>
      <c r="BA215" s="232">
        <f>IF(AZ215=1,G215,0)</f>
        <v>0</v>
      </c>
      <c r="BB215" s="232">
        <f>IF(AZ215=2,G215,0)</f>
        <v>0</v>
      </c>
      <c r="BC215" s="232">
        <f>IF(AZ215=3,G215,0)</f>
        <v>0</v>
      </c>
      <c r="BD215" s="232">
        <f>IF(AZ215=4,G215,0)</f>
        <v>0</v>
      </c>
      <c r="BE215" s="232">
        <f>IF(AZ215=5,G215,0)</f>
        <v>0</v>
      </c>
      <c r="CA215" s="259">
        <v>1</v>
      </c>
      <c r="CB215" s="259">
        <v>7</v>
      </c>
    </row>
    <row r="216" spans="1:80" x14ac:dyDescent="0.2">
      <c r="A216" s="268"/>
      <c r="B216" s="271"/>
      <c r="C216" s="325" t="s">
        <v>412</v>
      </c>
      <c r="D216" s="326"/>
      <c r="E216" s="272">
        <v>5.8</v>
      </c>
      <c r="F216" s="273"/>
      <c r="G216" s="274"/>
      <c r="H216" s="275"/>
      <c r="I216" s="269"/>
      <c r="J216" s="276"/>
      <c r="K216" s="269"/>
      <c r="M216" s="270" t="s">
        <v>412</v>
      </c>
      <c r="O216" s="259"/>
    </row>
    <row r="217" spans="1:80" ht="22.5" x14ac:dyDescent="0.2">
      <c r="A217" s="260">
        <v>92</v>
      </c>
      <c r="B217" s="261" t="s">
        <v>413</v>
      </c>
      <c r="C217" s="262" t="s">
        <v>414</v>
      </c>
      <c r="D217" s="263" t="s">
        <v>154</v>
      </c>
      <c r="E217" s="264">
        <v>44.4</v>
      </c>
      <c r="F217" s="264">
        <v>0</v>
      </c>
      <c r="G217" s="265">
        <f>E217*F217</f>
        <v>0</v>
      </c>
      <c r="H217" s="266">
        <v>6.9999999999999994E-5</v>
      </c>
      <c r="I217" s="267">
        <f>E217*H217</f>
        <v>3.1079999999999997E-3</v>
      </c>
      <c r="J217" s="266">
        <v>0</v>
      </c>
      <c r="K217" s="267">
        <f>E217*J217</f>
        <v>0</v>
      </c>
      <c r="O217" s="259">
        <v>2</v>
      </c>
      <c r="AA217" s="232">
        <v>1</v>
      </c>
      <c r="AB217" s="232">
        <v>7</v>
      </c>
      <c r="AC217" s="232">
        <v>7</v>
      </c>
      <c r="AZ217" s="232">
        <v>2</v>
      </c>
      <c r="BA217" s="232">
        <f>IF(AZ217=1,G217,0)</f>
        <v>0</v>
      </c>
      <c r="BB217" s="232">
        <f>IF(AZ217=2,G217,0)</f>
        <v>0</v>
      </c>
      <c r="BC217" s="232">
        <f>IF(AZ217=3,G217,0)</f>
        <v>0</v>
      </c>
      <c r="BD217" s="232">
        <f>IF(AZ217=4,G217,0)</f>
        <v>0</v>
      </c>
      <c r="BE217" s="232">
        <f>IF(AZ217=5,G217,0)</f>
        <v>0</v>
      </c>
      <c r="CA217" s="259">
        <v>1</v>
      </c>
      <c r="CB217" s="259">
        <v>7</v>
      </c>
    </row>
    <row r="218" spans="1:80" x14ac:dyDescent="0.2">
      <c r="A218" s="268"/>
      <c r="B218" s="271"/>
      <c r="C218" s="325" t="s">
        <v>415</v>
      </c>
      <c r="D218" s="326"/>
      <c r="E218" s="272">
        <v>14</v>
      </c>
      <c r="F218" s="273"/>
      <c r="G218" s="274"/>
      <c r="H218" s="275"/>
      <c r="I218" s="269"/>
      <c r="J218" s="276"/>
      <c r="K218" s="269"/>
      <c r="M218" s="270" t="s">
        <v>415</v>
      </c>
      <c r="O218" s="259"/>
    </row>
    <row r="219" spans="1:80" x14ac:dyDescent="0.2">
      <c r="A219" s="268"/>
      <c r="B219" s="271"/>
      <c r="C219" s="325" t="s">
        <v>416</v>
      </c>
      <c r="D219" s="326"/>
      <c r="E219" s="272">
        <v>20.399999999999999</v>
      </c>
      <c r="F219" s="273"/>
      <c r="G219" s="274"/>
      <c r="H219" s="275"/>
      <c r="I219" s="269"/>
      <c r="J219" s="276"/>
      <c r="K219" s="269"/>
      <c r="M219" s="270" t="s">
        <v>416</v>
      </c>
      <c r="O219" s="259"/>
    </row>
    <row r="220" spans="1:80" x14ac:dyDescent="0.2">
      <c r="A220" s="268"/>
      <c r="B220" s="271"/>
      <c r="C220" s="325" t="s">
        <v>417</v>
      </c>
      <c r="D220" s="326"/>
      <c r="E220" s="272">
        <v>10</v>
      </c>
      <c r="F220" s="273"/>
      <c r="G220" s="274"/>
      <c r="H220" s="275"/>
      <c r="I220" s="269"/>
      <c r="J220" s="276"/>
      <c r="K220" s="269"/>
      <c r="M220" s="270" t="s">
        <v>417</v>
      </c>
      <c r="O220" s="259"/>
    </row>
    <row r="221" spans="1:80" x14ac:dyDescent="0.2">
      <c r="A221" s="277"/>
      <c r="B221" s="278" t="s">
        <v>100</v>
      </c>
      <c r="C221" s="279" t="s">
        <v>409</v>
      </c>
      <c r="D221" s="280"/>
      <c r="E221" s="281"/>
      <c r="F221" s="282"/>
      <c r="G221" s="283">
        <f>SUM(G214:G220)</f>
        <v>0</v>
      </c>
      <c r="H221" s="284"/>
      <c r="I221" s="285">
        <f>SUM(I214:I220)</f>
        <v>4.7319999999999992E-3</v>
      </c>
      <c r="J221" s="284"/>
      <c r="K221" s="285">
        <f>SUM(K214:K220)</f>
        <v>0</v>
      </c>
      <c r="O221" s="259">
        <v>4</v>
      </c>
      <c r="BA221" s="286">
        <f>SUM(BA214:BA220)</f>
        <v>0</v>
      </c>
      <c r="BB221" s="286">
        <f>SUM(BB214:BB220)</f>
        <v>0</v>
      </c>
      <c r="BC221" s="286">
        <f>SUM(BC214:BC220)</f>
        <v>0</v>
      </c>
      <c r="BD221" s="286">
        <f>SUM(BD214:BD220)</f>
        <v>0</v>
      </c>
      <c r="BE221" s="286">
        <f>SUM(BE214:BE220)</f>
        <v>0</v>
      </c>
    </row>
    <row r="222" spans="1:80" x14ac:dyDescent="0.2">
      <c r="A222" s="249" t="s">
        <v>97</v>
      </c>
      <c r="B222" s="250" t="s">
        <v>418</v>
      </c>
      <c r="C222" s="251" t="s">
        <v>419</v>
      </c>
      <c r="D222" s="252"/>
      <c r="E222" s="253"/>
      <c r="F222" s="253"/>
      <c r="G222" s="254"/>
      <c r="H222" s="255"/>
      <c r="I222" s="256"/>
      <c r="J222" s="257"/>
      <c r="K222" s="258"/>
      <c r="O222" s="259">
        <v>1</v>
      </c>
    </row>
    <row r="223" spans="1:80" x14ac:dyDescent="0.2">
      <c r="A223" s="260">
        <v>93</v>
      </c>
      <c r="B223" s="261" t="s">
        <v>421</v>
      </c>
      <c r="C223" s="262" t="s">
        <v>422</v>
      </c>
      <c r="D223" s="263" t="s">
        <v>140</v>
      </c>
      <c r="E223" s="264">
        <v>142.62979999999999</v>
      </c>
      <c r="F223" s="264">
        <v>0</v>
      </c>
      <c r="G223" s="265">
        <f>E223*F223</f>
        <v>0</v>
      </c>
      <c r="H223" s="266">
        <v>3.8999999999999999E-4</v>
      </c>
      <c r="I223" s="267">
        <f>E223*H223</f>
        <v>5.5625621999999993E-2</v>
      </c>
      <c r="J223" s="266">
        <v>0</v>
      </c>
      <c r="K223" s="267">
        <f>E223*J223</f>
        <v>0</v>
      </c>
      <c r="O223" s="259">
        <v>2</v>
      </c>
      <c r="AA223" s="232">
        <v>1</v>
      </c>
      <c r="AB223" s="232">
        <v>7</v>
      </c>
      <c r="AC223" s="232">
        <v>7</v>
      </c>
      <c r="AZ223" s="232">
        <v>2</v>
      </c>
      <c r="BA223" s="232">
        <f>IF(AZ223=1,G223,0)</f>
        <v>0</v>
      </c>
      <c r="BB223" s="232">
        <f>IF(AZ223=2,G223,0)</f>
        <v>0</v>
      </c>
      <c r="BC223" s="232">
        <f>IF(AZ223=3,G223,0)</f>
        <v>0</v>
      </c>
      <c r="BD223" s="232">
        <f>IF(AZ223=4,G223,0)</f>
        <v>0</v>
      </c>
      <c r="BE223" s="232">
        <f>IF(AZ223=5,G223,0)</f>
        <v>0</v>
      </c>
      <c r="CA223" s="259">
        <v>1</v>
      </c>
      <c r="CB223" s="259">
        <v>7</v>
      </c>
    </row>
    <row r="224" spans="1:80" x14ac:dyDescent="0.2">
      <c r="A224" s="268"/>
      <c r="B224" s="271"/>
      <c r="C224" s="325" t="s">
        <v>423</v>
      </c>
      <c r="D224" s="326"/>
      <c r="E224" s="272">
        <v>123.256</v>
      </c>
      <c r="F224" s="273"/>
      <c r="G224" s="274"/>
      <c r="H224" s="275"/>
      <c r="I224" s="269"/>
      <c r="J224" s="276"/>
      <c r="K224" s="269"/>
      <c r="M224" s="270" t="s">
        <v>423</v>
      </c>
      <c r="O224" s="259"/>
    </row>
    <row r="225" spans="1:80" x14ac:dyDescent="0.2">
      <c r="A225" s="268"/>
      <c r="B225" s="271"/>
      <c r="C225" s="325" t="s">
        <v>424</v>
      </c>
      <c r="D225" s="326"/>
      <c r="E225" s="272">
        <v>19.373799999999999</v>
      </c>
      <c r="F225" s="273"/>
      <c r="G225" s="274"/>
      <c r="H225" s="275"/>
      <c r="I225" s="269"/>
      <c r="J225" s="276"/>
      <c r="K225" s="269"/>
      <c r="M225" s="270" t="s">
        <v>424</v>
      </c>
      <c r="O225" s="259"/>
    </row>
    <row r="226" spans="1:80" ht="22.5" x14ac:dyDescent="0.2">
      <c r="A226" s="260">
        <v>94</v>
      </c>
      <c r="B226" s="261" t="s">
        <v>425</v>
      </c>
      <c r="C226" s="262" t="s">
        <v>426</v>
      </c>
      <c r="D226" s="263" t="s">
        <v>140</v>
      </c>
      <c r="E226" s="264">
        <v>76.613900000000001</v>
      </c>
      <c r="F226" s="264">
        <v>0</v>
      </c>
      <c r="G226" s="265">
        <f>E226*F226</f>
        <v>0</v>
      </c>
      <c r="H226" s="266">
        <v>6.4000000000000005E-4</v>
      </c>
      <c r="I226" s="267">
        <f>E226*H226</f>
        <v>4.9032896000000006E-2</v>
      </c>
      <c r="J226" s="266">
        <v>0</v>
      </c>
      <c r="K226" s="267">
        <f>E226*J226</f>
        <v>0</v>
      </c>
      <c r="O226" s="259">
        <v>2</v>
      </c>
      <c r="AA226" s="232">
        <v>1</v>
      </c>
      <c r="AB226" s="232">
        <v>7</v>
      </c>
      <c r="AC226" s="232">
        <v>7</v>
      </c>
      <c r="AZ226" s="232">
        <v>2</v>
      </c>
      <c r="BA226" s="232">
        <f>IF(AZ226=1,G226,0)</f>
        <v>0</v>
      </c>
      <c r="BB226" s="232">
        <f>IF(AZ226=2,G226,0)</f>
        <v>0</v>
      </c>
      <c r="BC226" s="232">
        <f>IF(AZ226=3,G226,0)</f>
        <v>0</v>
      </c>
      <c r="BD226" s="232">
        <f>IF(AZ226=4,G226,0)</f>
        <v>0</v>
      </c>
      <c r="BE226" s="232">
        <f>IF(AZ226=5,G226,0)</f>
        <v>0</v>
      </c>
      <c r="CA226" s="259">
        <v>1</v>
      </c>
      <c r="CB226" s="259">
        <v>7</v>
      </c>
    </row>
    <row r="227" spans="1:80" ht="22.5" x14ac:dyDescent="0.2">
      <c r="A227" s="268"/>
      <c r="B227" s="271"/>
      <c r="C227" s="325" t="s">
        <v>427</v>
      </c>
      <c r="D227" s="326"/>
      <c r="E227" s="272">
        <v>76.613900000000001</v>
      </c>
      <c r="F227" s="273"/>
      <c r="G227" s="274"/>
      <c r="H227" s="275"/>
      <c r="I227" s="269"/>
      <c r="J227" s="276"/>
      <c r="K227" s="269"/>
      <c r="M227" s="270" t="s">
        <v>427</v>
      </c>
      <c r="O227" s="259"/>
    </row>
    <row r="228" spans="1:80" ht="22.5" x14ac:dyDescent="0.2">
      <c r="A228" s="260">
        <v>95</v>
      </c>
      <c r="B228" s="261" t="s">
        <v>428</v>
      </c>
      <c r="C228" s="262" t="s">
        <v>429</v>
      </c>
      <c r="D228" s="263" t="s">
        <v>140</v>
      </c>
      <c r="E228" s="264">
        <v>23.96</v>
      </c>
      <c r="F228" s="264">
        <v>0</v>
      </c>
      <c r="G228" s="265">
        <f>E228*F228</f>
        <v>0</v>
      </c>
      <c r="H228" s="266">
        <v>2.5000000000000001E-4</v>
      </c>
      <c r="I228" s="267">
        <f>E228*H228</f>
        <v>5.9900000000000005E-3</v>
      </c>
      <c r="J228" s="266">
        <v>0</v>
      </c>
      <c r="K228" s="267">
        <f>E228*J228</f>
        <v>0</v>
      </c>
      <c r="O228" s="259">
        <v>2</v>
      </c>
      <c r="AA228" s="232">
        <v>1</v>
      </c>
      <c r="AB228" s="232">
        <v>7</v>
      </c>
      <c r="AC228" s="232">
        <v>7</v>
      </c>
      <c r="AZ228" s="232">
        <v>2</v>
      </c>
      <c r="BA228" s="232">
        <f>IF(AZ228=1,G228,0)</f>
        <v>0</v>
      </c>
      <c r="BB228" s="232">
        <f>IF(AZ228=2,G228,0)</f>
        <v>0</v>
      </c>
      <c r="BC228" s="232">
        <f>IF(AZ228=3,G228,0)</f>
        <v>0</v>
      </c>
      <c r="BD228" s="232">
        <f>IF(AZ228=4,G228,0)</f>
        <v>0</v>
      </c>
      <c r="BE228" s="232">
        <f>IF(AZ228=5,G228,0)</f>
        <v>0</v>
      </c>
      <c r="CA228" s="259">
        <v>1</v>
      </c>
      <c r="CB228" s="259">
        <v>7</v>
      </c>
    </row>
    <row r="229" spans="1:80" x14ac:dyDescent="0.2">
      <c r="A229" s="268"/>
      <c r="B229" s="271"/>
      <c r="C229" s="325" t="s">
        <v>430</v>
      </c>
      <c r="D229" s="326"/>
      <c r="E229" s="272">
        <v>23.96</v>
      </c>
      <c r="F229" s="273"/>
      <c r="G229" s="274"/>
      <c r="H229" s="275"/>
      <c r="I229" s="269"/>
      <c r="J229" s="276"/>
      <c r="K229" s="269"/>
      <c r="M229" s="270" t="s">
        <v>430</v>
      </c>
      <c r="O229" s="259"/>
    </row>
    <row r="230" spans="1:80" x14ac:dyDescent="0.2">
      <c r="A230" s="277"/>
      <c r="B230" s="278" t="s">
        <v>100</v>
      </c>
      <c r="C230" s="279" t="s">
        <v>420</v>
      </c>
      <c r="D230" s="280"/>
      <c r="E230" s="281"/>
      <c r="F230" s="282"/>
      <c r="G230" s="283">
        <f>SUM(G222:G229)</f>
        <v>0</v>
      </c>
      <c r="H230" s="284"/>
      <c r="I230" s="285">
        <f>SUM(I222:I229)</f>
        <v>0.110648518</v>
      </c>
      <c r="J230" s="284"/>
      <c r="K230" s="285">
        <f>SUM(K222:K229)</f>
        <v>0</v>
      </c>
      <c r="O230" s="259">
        <v>4</v>
      </c>
      <c r="BA230" s="286">
        <f>SUM(BA222:BA229)</f>
        <v>0</v>
      </c>
      <c r="BB230" s="286">
        <f>SUM(BB222:BB229)</f>
        <v>0</v>
      </c>
      <c r="BC230" s="286">
        <f>SUM(BC222:BC229)</f>
        <v>0</v>
      </c>
      <c r="BD230" s="286">
        <f>SUM(BD222:BD229)</f>
        <v>0</v>
      </c>
      <c r="BE230" s="286">
        <f>SUM(BE222:BE229)</f>
        <v>0</v>
      </c>
    </row>
    <row r="231" spans="1:80" x14ac:dyDescent="0.2">
      <c r="E231" s="232"/>
    </row>
    <row r="232" spans="1:80" x14ac:dyDescent="0.2">
      <c r="E232" s="232"/>
    </row>
    <row r="233" spans="1:80" x14ac:dyDescent="0.2">
      <c r="E233" s="232"/>
    </row>
    <row r="234" spans="1:80" x14ac:dyDescent="0.2">
      <c r="E234" s="232"/>
    </row>
    <row r="235" spans="1:80" x14ac:dyDescent="0.2">
      <c r="E235" s="232"/>
    </row>
    <row r="236" spans="1:80" x14ac:dyDescent="0.2">
      <c r="E236" s="232"/>
    </row>
    <row r="237" spans="1:80" x14ac:dyDescent="0.2">
      <c r="E237" s="232"/>
    </row>
    <row r="238" spans="1:80" x14ac:dyDescent="0.2">
      <c r="E238" s="232"/>
    </row>
    <row r="239" spans="1:80" x14ac:dyDescent="0.2">
      <c r="E239" s="232"/>
    </row>
    <row r="240" spans="1:80" x14ac:dyDescent="0.2">
      <c r="E240" s="232"/>
    </row>
    <row r="241" spans="1:7" x14ac:dyDescent="0.2">
      <c r="E241" s="232"/>
    </row>
    <row r="242" spans="1:7" x14ac:dyDescent="0.2">
      <c r="E242" s="232"/>
    </row>
    <row r="243" spans="1:7" x14ac:dyDescent="0.2">
      <c r="E243" s="232"/>
    </row>
    <row r="244" spans="1:7" x14ac:dyDescent="0.2">
      <c r="E244" s="232"/>
    </row>
    <row r="245" spans="1:7" x14ac:dyDescent="0.2">
      <c r="E245" s="232"/>
    </row>
    <row r="246" spans="1:7" x14ac:dyDescent="0.2">
      <c r="E246" s="232"/>
    </row>
    <row r="247" spans="1:7" x14ac:dyDescent="0.2">
      <c r="E247" s="232"/>
    </row>
    <row r="248" spans="1:7" x14ac:dyDescent="0.2">
      <c r="E248" s="232"/>
    </row>
    <row r="249" spans="1:7" x14ac:dyDescent="0.2">
      <c r="E249" s="232"/>
    </row>
    <row r="250" spans="1:7" x14ac:dyDescent="0.2">
      <c r="E250" s="232"/>
    </row>
    <row r="251" spans="1:7" x14ac:dyDescent="0.2">
      <c r="E251" s="232"/>
    </row>
    <row r="252" spans="1:7" x14ac:dyDescent="0.2">
      <c r="E252" s="232"/>
    </row>
    <row r="253" spans="1:7" x14ac:dyDescent="0.2">
      <c r="E253" s="232"/>
    </row>
    <row r="254" spans="1:7" x14ac:dyDescent="0.2">
      <c r="A254" s="276"/>
      <c r="B254" s="276"/>
      <c r="C254" s="276"/>
      <c r="D254" s="276"/>
      <c r="E254" s="276"/>
      <c r="F254" s="276"/>
      <c r="G254" s="276"/>
    </row>
    <row r="255" spans="1:7" x14ac:dyDescent="0.2">
      <c r="A255" s="276"/>
      <c r="B255" s="276"/>
      <c r="C255" s="276"/>
      <c r="D255" s="276"/>
      <c r="E255" s="276"/>
      <c r="F255" s="276"/>
      <c r="G255" s="276"/>
    </row>
    <row r="256" spans="1:7" x14ac:dyDescent="0.2">
      <c r="A256" s="276"/>
      <c r="B256" s="276"/>
      <c r="C256" s="276"/>
      <c r="D256" s="276"/>
      <c r="E256" s="276"/>
      <c r="F256" s="276"/>
      <c r="G256" s="276"/>
    </row>
    <row r="257" spans="1:7" x14ac:dyDescent="0.2">
      <c r="A257" s="276"/>
      <c r="B257" s="276"/>
      <c r="C257" s="276"/>
      <c r="D257" s="276"/>
      <c r="E257" s="276"/>
      <c r="F257" s="276"/>
      <c r="G257" s="276"/>
    </row>
    <row r="258" spans="1:7" x14ac:dyDescent="0.2">
      <c r="E258" s="232"/>
    </row>
    <row r="259" spans="1:7" x14ac:dyDescent="0.2">
      <c r="E259" s="232"/>
    </row>
    <row r="260" spans="1:7" x14ac:dyDescent="0.2">
      <c r="E260" s="232"/>
    </row>
    <row r="261" spans="1:7" x14ac:dyDescent="0.2">
      <c r="E261" s="232"/>
    </row>
    <row r="262" spans="1:7" x14ac:dyDescent="0.2">
      <c r="E262" s="232"/>
    </row>
    <row r="263" spans="1:7" x14ac:dyDescent="0.2">
      <c r="E263" s="232"/>
    </row>
    <row r="264" spans="1:7" x14ac:dyDescent="0.2">
      <c r="E264" s="232"/>
    </row>
    <row r="265" spans="1:7" x14ac:dyDescent="0.2">
      <c r="E265" s="232"/>
    </row>
    <row r="266" spans="1:7" x14ac:dyDescent="0.2">
      <c r="E266" s="232"/>
    </row>
    <row r="267" spans="1:7" x14ac:dyDescent="0.2">
      <c r="E267" s="232"/>
    </row>
    <row r="268" spans="1:7" x14ac:dyDescent="0.2">
      <c r="E268" s="232"/>
    </row>
    <row r="269" spans="1:7" x14ac:dyDescent="0.2">
      <c r="E269" s="232"/>
    </row>
    <row r="270" spans="1:7" x14ac:dyDescent="0.2">
      <c r="E270" s="232"/>
    </row>
    <row r="271" spans="1:7" x14ac:dyDescent="0.2">
      <c r="E271" s="232"/>
    </row>
    <row r="272" spans="1:7" x14ac:dyDescent="0.2">
      <c r="E272" s="232"/>
    </row>
    <row r="273" spans="5:5" x14ac:dyDescent="0.2">
      <c r="E273" s="232"/>
    </row>
    <row r="274" spans="5:5" x14ac:dyDescent="0.2">
      <c r="E274" s="232"/>
    </row>
    <row r="275" spans="5:5" x14ac:dyDescent="0.2">
      <c r="E275" s="232"/>
    </row>
    <row r="276" spans="5:5" x14ac:dyDescent="0.2">
      <c r="E276" s="232"/>
    </row>
    <row r="277" spans="5:5" x14ac:dyDescent="0.2">
      <c r="E277" s="232"/>
    </row>
    <row r="278" spans="5:5" x14ac:dyDescent="0.2">
      <c r="E278" s="232"/>
    </row>
    <row r="279" spans="5:5" x14ac:dyDescent="0.2">
      <c r="E279" s="232"/>
    </row>
    <row r="280" spans="5:5" x14ac:dyDescent="0.2">
      <c r="E280" s="232"/>
    </row>
    <row r="281" spans="5:5" x14ac:dyDescent="0.2">
      <c r="E281" s="232"/>
    </row>
    <row r="282" spans="5:5" x14ac:dyDescent="0.2">
      <c r="E282" s="232"/>
    </row>
    <row r="283" spans="5:5" x14ac:dyDescent="0.2">
      <c r="E283" s="232"/>
    </row>
    <row r="284" spans="5:5" x14ac:dyDescent="0.2">
      <c r="E284" s="232"/>
    </row>
    <row r="285" spans="5:5" x14ac:dyDescent="0.2">
      <c r="E285" s="232"/>
    </row>
    <row r="286" spans="5:5" x14ac:dyDescent="0.2">
      <c r="E286" s="232"/>
    </row>
    <row r="287" spans="5:5" x14ac:dyDescent="0.2">
      <c r="E287" s="232"/>
    </row>
    <row r="288" spans="5:5" x14ac:dyDescent="0.2">
      <c r="E288" s="232"/>
    </row>
    <row r="289" spans="1:7" x14ac:dyDescent="0.2">
      <c r="A289" s="287"/>
      <c r="B289" s="287"/>
    </row>
    <row r="290" spans="1:7" x14ac:dyDescent="0.2">
      <c r="A290" s="276"/>
      <c r="B290" s="276"/>
      <c r="C290" s="288"/>
      <c r="D290" s="288"/>
      <c r="E290" s="289"/>
      <c r="F290" s="288"/>
      <c r="G290" s="290"/>
    </row>
    <row r="291" spans="1:7" x14ac:dyDescent="0.2">
      <c r="A291" s="291"/>
      <c r="B291" s="291"/>
      <c r="C291" s="276"/>
      <c r="D291" s="276"/>
      <c r="E291" s="292"/>
      <c r="F291" s="276"/>
      <c r="G291" s="276"/>
    </row>
    <row r="292" spans="1:7" x14ac:dyDescent="0.2">
      <c r="A292" s="276"/>
      <c r="B292" s="276"/>
      <c r="C292" s="276"/>
      <c r="D292" s="276"/>
      <c r="E292" s="292"/>
      <c r="F292" s="276"/>
      <c r="G292" s="276"/>
    </row>
    <row r="293" spans="1:7" x14ac:dyDescent="0.2">
      <c r="A293" s="276"/>
      <c r="B293" s="276"/>
      <c r="C293" s="276"/>
      <c r="D293" s="276"/>
      <c r="E293" s="292"/>
      <c r="F293" s="276"/>
      <c r="G293" s="276"/>
    </row>
    <row r="294" spans="1:7" x14ac:dyDescent="0.2">
      <c r="A294" s="276"/>
      <c r="B294" s="276"/>
      <c r="C294" s="276"/>
      <c r="D294" s="276"/>
      <c r="E294" s="292"/>
      <c r="F294" s="276"/>
      <c r="G294" s="276"/>
    </row>
    <row r="295" spans="1:7" x14ac:dyDescent="0.2">
      <c r="A295" s="276"/>
      <c r="B295" s="276"/>
      <c r="C295" s="276"/>
      <c r="D295" s="276"/>
      <c r="E295" s="292"/>
      <c r="F295" s="276"/>
      <c r="G295" s="276"/>
    </row>
    <row r="296" spans="1:7" x14ac:dyDescent="0.2">
      <c r="A296" s="276"/>
      <c r="B296" s="276"/>
      <c r="C296" s="276"/>
      <c r="D296" s="276"/>
      <c r="E296" s="292"/>
      <c r="F296" s="276"/>
      <c r="G296" s="276"/>
    </row>
    <row r="297" spans="1:7" x14ac:dyDescent="0.2">
      <c r="A297" s="276"/>
      <c r="B297" s="276"/>
      <c r="C297" s="276"/>
      <c r="D297" s="276"/>
      <c r="E297" s="292"/>
      <c r="F297" s="276"/>
      <c r="G297" s="276"/>
    </row>
    <row r="298" spans="1:7" x14ac:dyDescent="0.2">
      <c r="A298" s="276"/>
      <c r="B298" s="276"/>
      <c r="C298" s="276"/>
      <c r="D298" s="276"/>
      <c r="E298" s="292"/>
      <c r="F298" s="276"/>
      <c r="G298" s="276"/>
    </row>
    <row r="299" spans="1:7" x14ac:dyDescent="0.2">
      <c r="A299" s="276"/>
      <c r="B299" s="276"/>
      <c r="C299" s="276"/>
      <c r="D299" s="276"/>
      <c r="E299" s="292"/>
      <c r="F299" s="276"/>
      <c r="G299" s="276"/>
    </row>
    <row r="300" spans="1:7" x14ac:dyDescent="0.2">
      <c r="A300" s="276"/>
      <c r="B300" s="276"/>
      <c r="C300" s="276"/>
      <c r="D300" s="276"/>
      <c r="E300" s="292"/>
      <c r="F300" s="276"/>
      <c r="G300" s="276"/>
    </row>
    <row r="301" spans="1:7" x14ac:dyDescent="0.2">
      <c r="A301" s="276"/>
      <c r="B301" s="276"/>
      <c r="C301" s="276"/>
      <c r="D301" s="276"/>
      <c r="E301" s="292"/>
      <c r="F301" s="276"/>
      <c r="G301" s="276"/>
    </row>
    <row r="302" spans="1:7" x14ac:dyDescent="0.2">
      <c r="A302" s="276"/>
      <c r="B302" s="276"/>
      <c r="C302" s="276"/>
      <c r="D302" s="276"/>
      <c r="E302" s="292"/>
      <c r="F302" s="276"/>
      <c r="G302" s="276"/>
    </row>
    <row r="303" spans="1:7" x14ac:dyDescent="0.2">
      <c r="A303" s="276"/>
      <c r="B303" s="276"/>
      <c r="C303" s="276"/>
      <c r="D303" s="276"/>
      <c r="E303" s="292"/>
      <c r="F303" s="276"/>
      <c r="G303" s="276"/>
    </row>
  </sheetData>
  <mergeCells count="97">
    <mergeCell ref="C30:D30"/>
    <mergeCell ref="C32:D32"/>
    <mergeCell ref="C34:D34"/>
    <mergeCell ref="A1:G1"/>
    <mergeCell ref="A3:B3"/>
    <mergeCell ref="A4:B4"/>
    <mergeCell ref="E4:G4"/>
    <mergeCell ref="C9:D9"/>
    <mergeCell ref="C11:D11"/>
    <mergeCell ref="C15:D15"/>
    <mergeCell ref="C20:D20"/>
    <mergeCell ref="C22:D22"/>
    <mergeCell ref="C25:D25"/>
    <mergeCell ref="C26:D26"/>
    <mergeCell ref="C28:D28"/>
    <mergeCell ref="C54:D54"/>
    <mergeCell ref="C55:D55"/>
    <mergeCell ref="C56:D56"/>
    <mergeCell ref="C36:D36"/>
    <mergeCell ref="C38:D38"/>
    <mergeCell ref="C40:D40"/>
    <mergeCell ref="C44:D44"/>
    <mergeCell ref="C48:D48"/>
    <mergeCell ref="C49:D49"/>
    <mergeCell ref="C50:D50"/>
    <mergeCell ref="C51:D51"/>
    <mergeCell ref="C53:D53"/>
    <mergeCell ref="C71:D71"/>
    <mergeCell ref="C58:D58"/>
    <mergeCell ref="C59:D59"/>
    <mergeCell ref="C60:D60"/>
    <mergeCell ref="C61:D61"/>
    <mergeCell ref="C63:D63"/>
    <mergeCell ref="C64:D64"/>
    <mergeCell ref="C65:D65"/>
    <mergeCell ref="C66:D66"/>
    <mergeCell ref="C67:D67"/>
    <mergeCell ref="C68:D68"/>
    <mergeCell ref="C70:D70"/>
    <mergeCell ref="C85:D85"/>
    <mergeCell ref="C86:D86"/>
    <mergeCell ref="C90:D90"/>
    <mergeCell ref="C75:D75"/>
    <mergeCell ref="C77:D77"/>
    <mergeCell ref="C81:D81"/>
    <mergeCell ref="C127:D127"/>
    <mergeCell ref="C96:D96"/>
    <mergeCell ref="C99:D99"/>
    <mergeCell ref="C112:D112"/>
    <mergeCell ref="C113:D113"/>
    <mergeCell ref="C115:D115"/>
    <mergeCell ref="C117:D117"/>
    <mergeCell ref="C119:D119"/>
    <mergeCell ref="C120:D120"/>
    <mergeCell ref="C122:D122"/>
    <mergeCell ref="C124:D124"/>
    <mergeCell ref="C125:D125"/>
    <mergeCell ref="C143:D143"/>
    <mergeCell ref="C145:D145"/>
    <mergeCell ref="C146:D146"/>
    <mergeCell ref="C148:D148"/>
    <mergeCell ref="C130:D130"/>
    <mergeCell ref="C132:D132"/>
    <mergeCell ref="C134:D134"/>
    <mergeCell ref="C138:D138"/>
    <mergeCell ref="C140:D140"/>
    <mergeCell ref="C141:D141"/>
    <mergeCell ref="C187:D187"/>
    <mergeCell ref="C188:D188"/>
    <mergeCell ref="C189:D189"/>
    <mergeCell ref="C161:D161"/>
    <mergeCell ref="C170:D170"/>
    <mergeCell ref="C173:D173"/>
    <mergeCell ref="C174:D174"/>
    <mergeCell ref="C179:D179"/>
    <mergeCell ref="C181:D181"/>
    <mergeCell ref="C182:D182"/>
    <mergeCell ref="C184:D184"/>
    <mergeCell ref="C186:D186"/>
    <mergeCell ref="C211:D211"/>
    <mergeCell ref="C192:D192"/>
    <mergeCell ref="C193:D193"/>
    <mergeCell ref="C195:D195"/>
    <mergeCell ref="C200:D200"/>
    <mergeCell ref="C204:D204"/>
    <mergeCell ref="C205:D205"/>
    <mergeCell ref="C206:D206"/>
    <mergeCell ref="C207:D207"/>
    <mergeCell ref="C210:D210"/>
    <mergeCell ref="C224:D224"/>
    <mergeCell ref="C225:D225"/>
    <mergeCell ref="C227:D227"/>
    <mergeCell ref="C229:D229"/>
    <mergeCell ref="C216:D216"/>
    <mergeCell ref="C218:D218"/>
    <mergeCell ref="C219:D219"/>
    <mergeCell ref="C220:D220"/>
  </mergeCells>
  <printOptions gridLinesSet="0"/>
  <pageMargins left="0.98425196850393704" right="0.39370078740157483" top="0.78740157480314965" bottom="0.78740157480314965" header="0" footer="0.19685039370078741"/>
  <pageSetup paperSize="9" scale="90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468AA9-EDC5-4982-9F43-5FEFAE78557E}">
  <sheetPr codeName="List22"/>
  <dimension ref="A1:BE51"/>
  <sheetViews>
    <sheetView zoomScaleNormal="100" workbookViewId="0"/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256" width="9.140625" style="1"/>
    <col min="257" max="257" width="2" style="1" customWidth="1"/>
    <col min="258" max="258" width="15" style="1" customWidth="1"/>
    <col min="259" max="259" width="15.85546875" style="1" customWidth="1"/>
    <col min="260" max="260" width="14.5703125" style="1" customWidth="1"/>
    <col min="261" max="261" width="13.5703125" style="1" customWidth="1"/>
    <col min="262" max="262" width="16.5703125" style="1" customWidth="1"/>
    <col min="263" max="263" width="15.28515625" style="1" customWidth="1"/>
    <col min="264" max="512" width="9.140625" style="1"/>
    <col min="513" max="513" width="2" style="1" customWidth="1"/>
    <col min="514" max="514" width="15" style="1" customWidth="1"/>
    <col min="515" max="515" width="15.85546875" style="1" customWidth="1"/>
    <col min="516" max="516" width="14.5703125" style="1" customWidth="1"/>
    <col min="517" max="517" width="13.5703125" style="1" customWidth="1"/>
    <col min="518" max="518" width="16.5703125" style="1" customWidth="1"/>
    <col min="519" max="519" width="15.28515625" style="1" customWidth="1"/>
    <col min="520" max="768" width="9.140625" style="1"/>
    <col min="769" max="769" width="2" style="1" customWidth="1"/>
    <col min="770" max="770" width="15" style="1" customWidth="1"/>
    <col min="771" max="771" width="15.85546875" style="1" customWidth="1"/>
    <col min="772" max="772" width="14.5703125" style="1" customWidth="1"/>
    <col min="773" max="773" width="13.5703125" style="1" customWidth="1"/>
    <col min="774" max="774" width="16.5703125" style="1" customWidth="1"/>
    <col min="775" max="775" width="15.28515625" style="1" customWidth="1"/>
    <col min="776" max="1024" width="9.140625" style="1"/>
    <col min="1025" max="1025" width="2" style="1" customWidth="1"/>
    <col min="1026" max="1026" width="15" style="1" customWidth="1"/>
    <col min="1027" max="1027" width="15.85546875" style="1" customWidth="1"/>
    <col min="1028" max="1028" width="14.5703125" style="1" customWidth="1"/>
    <col min="1029" max="1029" width="13.5703125" style="1" customWidth="1"/>
    <col min="1030" max="1030" width="16.5703125" style="1" customWidth="1"/>
    <col min="1031" max="1031" width="15.28515625" style="1" customWidth="1"/>
    <col min="1032" max="1280" width="9.140625" style="1"/>
    <col min="1281" max="1281" width="2" style="1" customWidth="1"/>
    <col min="1282" max="1282" width="15" style="1" customWidth="1"/>
    <col min="1283" max="1283" width="15.85546875" style="1" customWidth="1"/>
    <col min="1284" max="1284" width="14.5703125" style="1" customWidth="1"/>
    <col min="1285" max="1285" width="13.5703125" style="1" customWidth="1"/>
    <col min="1286" max="1286" width="16.5703125" style="1" customWidth="1"/>
    <col min="1287" max="1287" width="15.28515625" style="1" customWidth="1"/>
    <col min="1288" max="1536" width="9.140625" style="1"/>
    <col min="1537" max="1537" width="2" style="1" customWidth="1"/>
    <col min="1538" max="1538" width="15" style="1" customWidth="1"/>
    <col min="1539" max="1539" width="15.85546875" style="1" customWidth="1"/>
    <col min="1540" max="1540" width="14.5703125" style="1" customWidth="1"/>
    <col min="1541" max="1541" width="13.5703125" style="1" customWidth="1"/>
    <col min="1542" max="1542" width="16.5703125" style="1" customWidth="1"/>
    <col min="1543" max="1543" width="15.28515625" style="1" customWidth="1"/>
    <col min="1544" max="1792" width="9.140625" style="1"/>
    <col min="1793" max="1793" width="2" style="1" customWidth="1"/>
    <col min="1794" max="1794" width="15" style="1" customWidth="1"/>
    <col min="1795" max="1795" width="15.85546875" style="1" customWidth="1"/>
    <col min="1796" max="1796" width="14.5703125" style="1" customWidth="1"/>
    <col min="1797" max="1797" width="13.5703125" style="1" customWidth="1"/>
    <col min="1798" max="1798" width="16.5703125" style="1" customWidth="1"/>
    <col min="1799" max="1799" width="15.28515625" style="1" customWidth="1"/>
    <col min="1800" max="2048" width="9.140625" style="1"/>
    <col min="2049" max="2049" width="2" style="1" customWidth="1"/>
    <col min="2050" max="2050" width="15" style="1" customWidth="1"/>
    <col min="2051" max="2051" width="15.85546875" style="1" customWidth="1"/>
    <col min="2052" max="2052" width="14.5703125" style="1" customWidth="1"/>
    <col min="2053" max="2053" width="13.5703125" style="1" customWidth="1"/>
    <col min="2054" max="2054" width="16.5703125" style="1" customWidth="1"/>
    <col min="2055" max="2055" width="15.28515625" style="1" customWidth="1"/>
    <col min="2056" max="2304" width="9.140625" style="1"/>
    <col min="2305" max="2305" width="2" style="1" customWidth="1"/>
    <col min="2306" max="2306" width="15" style="1" customWidth="1"/>
    <col min="2307" max="2307" width="15.85546875" style="1" customWidth="1"/>
    <col min="2308" max="2308" width="14.5703125" style="1" customWidth="1"/>
    <col min="2309" max="2309" width="13.5703125" style="1" customWidth="1"/>
    <col min="2310" max="2310" width="16.5703125" style="1" customWidth="1"/>
    <col min="2311" max="2311" width="15.28515625" style="1" customWidth="1"/>
    <col min="2312" max="2560" width="9.140625" style="1"/>
    <col min="2561" max="2561" width="2" style="1" customWidth="1"/>
    <col min="2562" max="2562" width="15" style="1" customWidth="1"/>
    <col min="2563" max="2563" width="15.85546875" style="1" customWidth="1"/>
    <col min="2564" max="2564" width="14.5703125" style="1" customWidth="1"/>
    <col min="2565" max="2565" width="13.5703125" style="1" customWidth="1"/>
    <col min="2566" max="2566" width="16.5703125" style="1" customWidth="1"/>
    <col min="2567" max="2567" width="15.28515625" style="1" customWidth="1"/>
    <col min="2568" max="2816" width="9.140625" style="1"/>
    <col min="2817" max="2817" width="2" style="1" customWidth="1"/>
    <col min="2818" max="2818" width="15" style="1" customWidth="1"/>
    <col min="2819" max="2819" width="15.85546875" style="1" customWidth="1"/>
    <col min="2820" max="2820" width="14.5703125" style="1" customWidth="1"/>
    <col min="2821" max="2821" width="13.5703125" style="1" customWidth="1"/>
    <col min="2822" max="2822" width="16.5703125" style="1" customWidth="1"/>
    <col min="2823" max="2823" width="15.28515625" style="1" customWidth="1"/>
    <col min="2824" max="3072" width="9.140625" style="1"/>
    <col min="3073" max="3073" width="2" style="1" customWidth="1"/>
    <col min="3074" max="3074" width="15" style="1" customWidth="1"/>
    <col min="3075" max="3075" width="15.85546875" style="1" customWidth="1"/>
    <col min="3076" max="3076" width="14.5703125" style="1" customWidth="1"/>
    <col min="3077" max="3077" width="13.5703125" style="1" customWidth="1"/>
    <col min="3078" max="3078" width="16.5703125" style="1" customWidth="1"/>
    <col min="3079" max="3079" width="15.28515625" style="1" customWidth="1"/>
    <col min="3080" max="3328" width="9.140625" style="1"/>
    <col min="3329" max="3329" width="2" style="1" customWidth="1"/>
    <col min="3330" max="3330" width="15" style="1" customWidth="1"/>
    <col min="3331" max="3331" width="15.85546875" style="1" customWidth="1"/>
    <col min="3332" max="3332" width="14.5703125" style="1" customWidth="1"/>
    <col min="3333" max="3333" width="13.5703125" style="1" customWidth="1"/>
    <col min="3334" max="3334" width="16.5703125" style="1" customWidth="1"/>
    <col min="3335" max="3335" width="15.28515625" style="1" customWidth="1"/>
    <col min="3336" max="3584" width="9.140625" style="1"/>
    <col min="3585" max="3585" width="2" style="1" customWidth="1"/>
    <col min="3586" max="3586" width="15" style="1" customWidth="1"/>
    <col min="3587" max="3587" width="15.85546875" style="1" customWidth="1"/>
    <col min="3588" max="3588" width="14.5703125" style="1" customWidth="1"/>
    <col min="3589" max="3589" width="13.5703125" style="1" customWidth="1"/>
    <col min="3590" max="3590" width="16.5703125" style="1" customWidth="1"/>
    <col min="3591" max="3591" width="15.28515625" style="1" customWidth="1"/>
    <col min="3592" max="3840" width="9.140625" style="1"/>
    <col min="3841" max="3841" width="2" style="1" customWidth="1"/>
    <col min="3842" max="3842" width="15" style="1" customWidth="1"/>
    <col min="3843" max="3843" width="15.85546875" style="1" customWidth="1"/>
    <col min="3844" max="3844" width="14.5703125" style="1" customWidth="1"/>
    <col min="3845" max="3845" width="13.5703125" style="1" customWidth="1"/>
    <col min="3846" max="3846" width="16.5703125" style="1" customWidth="1"/>
    <col min="3847" max="3847" width="15.28515625" style="1" customWidth="1"/>
    <col min="3848" max="4096" width="9.140625" style="1"/>
    <col min="4097" max="4097" width="2" style="1" customWidth="1"/>
    <col min="4098" max="4098" width="15" style="1" customWidth="1"/>
    <col min="4099" max="4099" width="15.85546875" style="1" customWidth="1"/>
    <col min="4100" max="4100" width="14.5703125" style="1" customWidth="1"/>
    <col min="4101" max="4101" width="13.5703125" style="1" customWidth="1"/>
    <col min="4102" max="4102" width="16.5703125" style="1" customWidth="1"/>
    <col min="4103" max="4103" width="15.28515625" style="1" customWidth="1"/>
    <col min="4104" max="4352" width="9.140625" style="1"/>
    <col min="4353" max="4353" width="2" style="1" customWidth="1"/>
    <col min="4354" max="4354" width="15" style="1" customWidth="1"/>
    <col min="4355" max="4355" width="15.85546875" style="1" customWidth="1"/>
    <col min="4356" max="4356" width="14.5703125" style="1" customWidth="1"/>
    <col min="4357" max="4357" width="13.5703125" style="1" customWidth="1"/>
    <col min="4358" max="4358" width="16.5703125" style="1" customWidth="1"/>
    <col min="4359" max="4359" width="15.28515625" style="1" customWidth="1"/>
    <col min="4360" max="4608" width="9.140625" style="1"/>
    <col min="4609" max="4609" width="2" style="1" customWidth="1"/>
    <col min="4610" max="4610" width="15" style="1" customWidth="1"/>
    <col min="4611" max="4611" width="15.85546875" style="1" customWidth="1"/>
    <col min="4612" max="4612" width="14.5703125" style="1" customWidth="1"/>
    <col min="4613" max="4613" width="13.5703125" style="1" customWidth="1"/>
    <col min="4614" max="4614" width="16.5703125" style="1" customWidth="1"/>
    <col min="4615" max="4615" width="15.28515625" style="1" customWidth="1"/>
    <col min="4616" max="4864" width="9.140625" style="1"/>
    <col min="4865" max="4865" width="2" style="1" customWidth="1"/>
    <col min="4866" max="4866" width="15" style="1" customWidth="1"/>
    <col min="4867" max="4867" width="15.85546875" style="1" customWidth="1"/>
    <col min="4868" max="4868" width="14.5703125" style="1" customWidth="1"/>
    <col min="4869" max="4869" width="13.5703125" style="1" customWidth="1"/>
    <col min="4870" max="4870" width="16.5703125" style="1" customWidth="1"/>
    <col min="4871" max="4871" width="15.28515625" style="1" customWidth="1"/>
    <col min="4872" max="5120" width="9.140625" style="1"/>
    <col min="5121" max="5121" width="2" style="1" customWidth="1"/>
    <col min="5122" max="5122" width="15" style="1" customWidth="1"/>
    <col min="5123" max="5123" width="15.85546875" style="1" customWidth="1"/>
    <col min="5124" max="5124" width="14.5703125" style="1" customWidth="1"/>
    <col min="5125" max="5125" width="13.5703125" style="1" customWidth="1"/>
    <col min="5126" max="5126" width="16.5703125" style="1" customWidth="1"/>
    <col min="5127" max="5127" width="15.28515625" style="1" customWidth="1"/>
    <col min="5128" max="5376" width="9.140625" style="1"/>
    <col min="5377" max="5377" width="2" style="1" customWidth="1"/>
    <col min="5378" max="5378" width="15" style="1" customWidth="1"/>
    <col min="5379" max="5379" width="15.85546875" style="1" customWidth="1"/>
    <col min="5380" max="5380" width="14.5703125" style="1" customWidth="1"/>
    <col min="5381" max="5381" width="13.5703125" style="1" customWidth="1"/>
    <col min="5382" max="5382" width="16.5703125" style="1" customWidth="1"/>
    <col min="5383" max="5383" width="15.28515625" style="1" customWidth="1"/>
    <col min="5384" max="5632" width="9.140625" style="1"/>
    <col min="5633" max="5633" width="2" style="1" customWidth="1"/>
    <col min="5634" max="5634" width="15" style="1" customWidth="1"/>
    <col min="5635" max="5635" width="15.85546875" style="1" customWidth="1"/>
    <col min="5636" max="5636" width="14.5703125" style="1" customWidth="1"/>
    <col min="5637" max="5637" width="13.5703125" style="1" customWidth="1"/>
    <col min="5638" max="5638" width="16.5703125" style="1" customWidth="1"/>
    <col min="5639" max="5639" width="15.28515625" style="1" customWidth="1"/>
    <col min="5640" max="5888" width="9.140625" style="1"/>
    <col min="5889" max="5889" width="2" style="1" customWidth="1"/>
    <col min="5890" max="5890" width="15" style="1" customWidth="1"/>
    <col min="5891" max="5891" width="15.85546875" style="1" customWidth="1"/>
    <col min="5892" max="5892" width="14.5703125" style="1" customWidth="1"/>
    <col min="5893" max="5893" width="13.5703125" style="1" customWidth="1"/>
    <col min="5894" max="5894" width="16.5703125" style="1" customWidth="1"/>
    <col min="5895" max="5895" width="15.28515625" style="1" customWidth="1"/>
    <col min="5896" max="6144" width="9.140625" style="1"/>
    <col min="6145" max="6145" width="2" style="1" customWidth="1"/>
    <col min="6146" max="6146" width="15" style="1" customWidth="1"/>
    <col min="6147" max="6147" width="15.85546875" style="1" customWidth="1"/>
    <col min="6148" max="6148" width="14.5703125" style="1" customWidth="1"/>
    <col min="6149" max="6149" width="13.5703125" style="1" customWidth="1"/>
    <col min="6150" max="6150" width="16.5703125" style="1" customWidth="1"/>
    <col min="6151" max="6151" width="15.28515625" style="1" customWidth="1"/>
    <col min="6152" max="6400" width="9.140625" style="1"/>
    <col min="6401" max="6401" width="2" style="1" customWidth="1"/>
    <col min="6402" max="6402" width="15" style="1" customWidth="1"/>
    <col min="6403" max="6403" width="15.85546875" style="1" customWidth="1"/>
    <col min="6404" max="6404" width="14.5703125" style="1" customWidth="1"/>
    <col min="6405" max="6405" width="13.5703125" style="1" customWidth="1"/>
    <col min="6406" max="6406" width="16.5703125" style="1" customWidth="1"/>
    <col min="6407" max="6407" width="15.28515625" style="1" customWidth="1"/>
    <col min="6408" max="6656" width="9.140625" style="1"/>
    <col min="6657" max="6657" width="2" style="1" customWidth="1"/>
    <col min="6658" max="6658" width="15" style="1" customWidth="1"/>
    <col min="6659" max="6659" width="15.85546875" style="1" customWidth="1"/>
    <col min="6660" max="6660" width="14.5703125" style="1" customWidth="1"/>
    <col min="6661" max="6661" width="13.5703125" style="1" customWidth="1"/>
    <col min="6662" max="6662" width="16.5703125" style="1" customWidth="1"/>
    <col min="6663" max="6663" width="15.28515625" style="1" customWidth="1"/>
    <col min="6664" max="6912" width="9.140625" style="1"/>
    <col min="6913" max="6913" width="2" style="1" customWidth="1"/>
    <col min="6914" max="6914" width="15" style="1" customWidth="1"/>
    <col min="6915" max="6915" width="15.85546875" style="1" customWidth="1"/>
    <col min="6916" max="6916" width="14.5703125" style="1" customWidth="1"/>
    <col min="6917" max="6917" width="13.5703125" style="1" customWidth="1"/>
    <col min="6918" max="6918" width="16.5703125" style="1" customWidth="1"/>
    <col min="6919" max="6919" width="15.28515625" style="1" customWidth="1"/>
    <col min="6920" max="7168" width="9.140625" style="1"/>
    <col min="7169" max="7169" width="2" style="1" customWidth="1"/>
    <col min="7170" max="7170" width="15" style="1" customWidth="1"/>
    <col min="7171" max="7171" width="15.85546875" style="1" customWidth="1"/>
    <col min="7172" max="7172" width="14.5703125" style="1" customWidth="1"/>
    <col min="7173" max="7173" width="13.5703125" style="1" customWidth="1"/>
    <col min="7174" max="7174" width="16.5703125" style="1" customWidth="1"/>
    <col min="7175" max="7175" width="15.28515625" style="1" customWidth="1"/>
    <col min="7176" max="7424" width="9.140625" style="1"/>
    <col min="7425" max="7425" width="2" style="1" customWidth="1"/>
    <col min="7426" max="7426" width="15" style="1" customWidth="1"/>
    <col min="7427" max="7427" width="15.85546875" style="1" customWidth="1"/>
    <col min="7428" max="7428" width="14.5703125" style="1" customWidth="1"/>
    <col min="7429" max="7429" width="13.5703125" style="1" customWidth="1"/>
    <col min="7430" max="7430" width="16.5703125" style="1" customWidth="1"/>
    <col min="7431" max="7431" width="15.28515625" style="1" customWidth="1"/>
    <col min="7432" max="7680" width="9.140625" style="1"/>
    <col min="7681" max="7681" width="2" style="1" customWidth="1"/>
    <col min="7682" max="7682" width="15" style="1" customWidth="1"/>
    <col min="7683" max="7683" width="15.85546875" style="1" customWidth="1"/>
    <col min="7684" max="7684" width="14.5703125" style="1" customWidth="1"/>
    <col min="7685" max="7685" width="13.5703125" style="1" customWidth="1"/>
    <col min="7686" max="7686" width="16.5703125" style="1" customWidth="1"/>
    <col min="7687" max="7687" width="15.28515625" style="1" customWidth="1"/>
    <col min="7688" max="7936" width="9.140625" style="1"/>
    <col min="7937" max="7937" width="2" style="1" customWidth="1"/>
    <col min="7938" max="7938" width="15" style="1" customWidth="1"/>
    <col min="7939" max="7939" width="15.85546875" style="1" customWidth="1"/>
    <col min="7940" max="7940" width="14.5703125" style="1" customWidth="1"/>
    <col min="7941" max="7941" width="13.5703125" style="1" customWidth="1"/>
    <col min="7942" max="7942" width="16.5703125" style="1" customWidth="1"/>
    <col min="7943" max="7943" width="15.28515625" style="1" customWidth="1"/>
    <col min="7944" max="8192" width="9.140625" style="1"/>
    <col min="8193" max="8193" width="2" style="1" customWidth="1"/>
    <col min="8194" max="8194" width="15" style="1" customWidth="1"/>
    <col min="8195" max="8195" width="15.85546875" style="1" customWidth="1"/>
    <col min="8196" max="8196" width="14.5703125" style="1" customWidth="1"/>
    <col min="8197" max="8197" width="13.5703125" style="1" customWidth="1"/>
    <col min="8198" max="8198" width="16.5703125" style="1" customWidth="1"/>
    <col min="8199" max="8199" width="15.28515625" style="1" customWidth="1"/>
    <col min="8200" max="8448" width="9.140625" style="1"/>
    <col min="8449" max="8449" width="2" style="1" customWidth="1"/>
    <col min="8450" max="8450" width="15" style="1" customWidth="1"/>
    <col min="8451" max="8451" width="15.85546875" style="1" customWidth="1"/>
    <col min="8452" max="8452" width="14.5703125" style="1" customWidth="1"/>
    <col min="8453" max="8453" width="13.5703125" style="1" customWidth="1"/>
    <col min="8454" max="8454" width="16.5703125" style="1" customWidth="1"/>
    <col min="8455" max="8455" width="15.28515625" style="1" customWidth="1"/>
    <col min="8456" max="8704" width="9.140625" style="1"/>
    <col min="8705" max="8705" width="2" style="1" customWidth="1"/>
    <col min="8706" max="8706" width="15" style="1" customWidth="1"/>
    <col min="8707" max="8707" width="15.85546875" style="1" customWidth="1"/>
    <col min="8708" max="8708" width="14.5703125" style="1" customWidth="1"/>
    <col min="8709" max="8709" width="13.5703125" style="1" customWidth="1"/>
    <col min="8710" max="8710" width="16.5703125" style="1" customWidth="1"/>
    <col min="8711" max="8711" width="15.28515625" style="1" customWidth="1"/>
    <col min="8712" max="8960" width="9.140625" style="1"/>
    <col min="8961" max="8961" width="2" style="1" customWidth="1"/>
    <col min="8962" max="8962" width="15" style="1" customWidth="1"/>
    <col min="8963" max="8963" width="15.85546875" style="1" customWidth="1"/>
    <col min="8964" max="8964" width="14.5703125" style="1" customWidth="1"/>
    <col min="8965" max="8965" width="13.5703125" style="1" customWidth="1"/>
    <col min="8966" max="8966" width="16.5703125" style="1" customWidth="1"/>
    <col min="8967" max="8967" width="15.28515625" style="1" customWidth="1"/>
    <col min="8968" max="9216" width="9.140625" style="1"/>
    <col min="9217" max="9217" width="2" style="1" customWidth="1"/>
    <col min="9218" max="9218" width="15" style="1" customWidth="1"/>
    <col min="9219" max="9219" width="15.85546875" style="1" customWidth="1"/>
    <col min="9220" max="9220" width="14.5703125" style="1" customWidth="1"/>
    <col min="9221" max="9221" width="13.5703125" style="1" customWidth="1"/>
    <col min="9222" max="9222" width="16.5703125" style="1" customWidth="1"/>
    <col min="9223" max="9223" width="15.28515625" style="1" customWidth="1"/>
    <col min="9224" max="9472" width="9.140625" style="1"/>
    <col min="9473" max="9473" width="2" style="1" customWidth="1"/>
    <col min="9474" max="9474" width="15" style="1" customWidth="1"/>
    <col min="9475" max="9475" width="15.85546875" style="1" customWidth="1"/>
    <col min="9476" max="9476" width="14.5703125" style="1" customWidth="1"/>
    <col min="9477" max="9477" width="13.5703125" style="1" customWidth="1"/>
    <col min="9478" max="9478" width="16.5703125" style="1" customWidth="1"/>
    <col min="9479" max="9479" width="15.28515625" style="1" customWidth="1"/>
    <col min="9480" max="9728" width="9.140625" style="1"/>
    <col min="9729" max="9729" width="2" style="1" customWidth="1"/>
    <col min="9730" max="9730" width="15" style="1" customWidth="1"/>
    <col min="9731" max="9731" width="15.85546875" style="1" customWidth="1"/>
    <col min="9732" max="9732" width="14.5703125" style="1" customWidth="1"/>
    <col min="9733" max="9733" width="13.5703125" style="1" customWidth="1"/>
    <col min="9734" max="9734" width="16.5703125" style="1" customWidth="1"/>
    <col min="9735" max="9735" width="15.28515625" style="1" customWidth="1"/>
    <col min="9736" max="9984" width="9.140625" style="1"/>
    <col min="9985" max="9985" width="2" style="1" customWidth="1"/>
    <col min="9986" max="9986" width="15" style="1" customWidth="1"/>
    <col min="9987" max="9987" width="15.85546875" style="1" customWidth="1"/>
    <col min="9988" max="9988" width="14.5703125" style="1" customWidth="1"/>
    <col min="9989" max="9989" width="13.5703125" style="1" customWidth="1"/>
    <col min="9990" max="9990" width="16.5703125" style="1" customWidth="1"/>
    <col min="9991" max="9991" width="15.28515625" style="1" customWidth="1"/>
    <col min="9992" max="10240" width="9.140625" style="1"/>
    <col min="10241" max="10241" width="2" style="1" customWidth="1"/>
    <col min="10242" max="10242" width="15" style="1" customWidth="1"/>
    <col min="10243" max="10243" width="15.85546875" style="1" customWidth="1"/>
    <col min="10244" max="10244" width="14.5703125" style="1" customWidth="1"/>
    <col min="10245" max="10245" width="13.5703125" style="1" customWidth="1"/>
    <col min="10246" max="10246" width="16.5703125" style="1" customWidth="1"/>
    <col min="10247" max="10247" width="15.28515625" style="1" customWidth="1"/>
    <col min="10248" max="10496" width="9.140625" style="1"/>
    <col min="10497" max="10497" width="2" style="1" customWidth="1"/>
    <col min="10498" max="10498" width="15" style="1" customWidth="1"/>
    <col min="10499" max="10499" width="15.85546875" style="1" customWidth="1"/>
    <col min="10500" max="10500" width="14.5703125" style="1" customWidth="1"/>
    <col min="10501" max="10501" width="13.5703125" style="1" customWidth="1"/>
    <col min="10502" max="10502" width="16.5703125" style="1" customWidth="1"/>
    <col min="10503" max="10503" width="15.28515625" style="1" customWidth="1"/>
    <col min="10504" max="10752" width="9.140625" style="1"/>
    <col min="10753" max="10753" width="2" style="1" customWidth="1"/>
    <col min="10754" max="10754" width="15" style="1" customWidth="1"/>
    <col min="10755" max="10755" width="15.85546875" style="1" customWidth="1"/>
    <col min="10756" max="10756" width="14.5703125" style="1" customWidth="1"/>
    <col min="10757" max="10757" width="13.5703125" style="1" customWidth="1"/>
    <col min="10758" max="10758" width="16.5703125" style="1" customWidth="1"/>
    <col min="10759" max="10759" width="15.28515625" style="1" customWidth="1"/>
    <col min="10760" max="11008" width="9.140625" style="1"/>
    <col min="11009" max="11009" width="2" style="1" customWidth="1"/>
    <col min="11010" max="11010" width="15" style="1" customWidth="1"/>
    <col min="11011" max="11011" width="15.85546875" style="1" customWidth="1"/>
    <col min="11012" max="11012" width="14.5703125" style="1" customWidth="1"/>
    <col min="11013" max="11013" width="13.5703125" style="1" customWidth="1"/>
    <col min="11014" max="11014" width="16.5703125" style="1" customWidth="1"/>
    <col min="11015" max="11015" width="15.28515625" style="1" customWidth="1"/>
    <col min="11016" max="11264" width="9.140625" style="1"/>
    <col min="11265" max="11265" width="2" style="1" customWidth="1"/>
    <col min="11266" max="11266" width="15" style="1" customWidth="1"/>
    <col min="11267" max="11267" width="15.85546875" style="1" customWidth="1"/>
    <col min="11268" max="11268" width="14.5703125" style="1" customWidth="1"/>
    <col min="11269" max="11269" width="13.5703125" style="1" customWidth="1"/>
    <col min="11270" max="11270" width="16.5703125" style="1" customWidth="1"/>
    <col min="11271" max="11271" width="15.28515625" style="1" customWidth="1"/>
    <col min="11272" max="11520" width="9.140625" style="1"/>
    <col min="11521" max="11521" width="2" style="1" customWidth="1"/>
    <col min="11522" max="11522" width="15" style="1" customWidth="1"/>
    <col min="11523" max="11523" width="15.85546875" style="1" customWidth="1"/>
    <col min="11524" max="11524" width="14.5703125" style="1" customWidth="1"/>
    <col min="11525" max="11525" width="13.5703125" style="1" customWidth="1"/>
    <col min="11526" max="11526" width="16.5703125" style="1" customWidth="1"/>
    <col min="11527" max="11527" width="15.28515625" style="1" customWidth="1"/>
    <col min="11528" max="11776" width="9.140625" style="1"/>
    <col min="11777" max="11777" width="2" style="1" customWidth="1"/>
    <col min="11778" max="11778" width="15" style="1" customWidth="1"/>
    <col min="11779" max="11779" width="15.85546875" style="1" customWidth="1"/>
    <col min="11780" max="11780" width="14.5703125" style="1" customWidth="1"/>
    <col min="11781" max="11781" width="13.5703125" style="1" customWidth="1"/>
    <col min="11782" max="11782" width="16.5703125" style="1" customWidth="1"/>
    <col min="11783" max="11783" width="15.28515625" style="1" customWidth="1"/>
    <col min="11784" max="12032" width="9.140625" style="1"/>
    <col min="12033" max="12033" width="2" style="1" customWidth="1"/>
    <col min="12034" max="12034" width="15" style="1" customWidth="1"/>
    <col min="12035" max="12035" width="15.85546875" style="1" customWidth="1"/>
    <col min="12036" max="12036" width="14.5703125" style="1" customWidth="1"/>
    <col min="12037" max="12037" width="13.5703125" style="1" customWidth="1"/>
    <col min="12038" max="12038" width="16.5703125" style="1" customWidth="1"/>
    <col min="12039" max="12039" width="15.28515625" style="1" customWidth="1"/>
    <col min="12040" max="12288" width="9.140625" style="1"/>
    <col min="12289" max="12289" width="2" style="1" customWidth="1"/>
    <col min="12290" max="12290" width="15" style="1" customWidth="1"/>
    <col min="12291" max="12291" width="15.85546875" style="1" customWidth="1"/>
    <col min="12292" max="12292" width="14.5703125" style="1" customWidth="1"/>
    <col min="12293" max="12293" width="13.5703125" style="1" customWidth="1"/>
    <col min="12294" max="12294" width="16.5703125" style="1" customWidth="1"/>
    <col min="12295" max="12295" width="15.28515625" style="1" customWidth="1"/>
    <col min="12296" max="12544" width="9.140625" style="1"/>
    <col min="12545" max="12545" width="2" style="1" customWidth="1"/>
    <col min="12546" max="12546" width="15" style="1" customWidth="1"/>
    <col min="12547" max="12547" width="15.85546875" style="1" customWidth="1"/>
    <col min="12548" max="12548" width="14.5703125" style="1" customWidth="1"/>
    <col min="12549" max="12549" width="13.5703125" style="1" customWidth="1"/>
    <col min="12550" max="12550" width="16.5703125" style="1" customWidth="1"/>
    <col min="12551" max="12551" width="15.28515625" style="1" customWidth="1"/>
    <col min="12552" max="12800" width="9.140625" style="1"/>
    <col min="12801" max="12801" width="2" style="1" customWidth="1"/>
    <col min="12802" max="12802" width="15" style="1" customWidth="1"/>
    <col min="12803" max="12803" width="15.85546875" style="1" customWidth="1"/>
    <col min="12804" max="12804" width="14.5703125" style="1" customWidth="1"/>
    <col min="12805" max="12805" width="13.5703125" style="1" customWidth="1"/>
    <col min="12806" max="12806" width="16.5703125" style="1" customWidth="1"/>
    <col min="12807" max="12807" width="15.28515625" style="1" customWidth="1"/>
    <col min="12808" max="13056" width="9.140625" style="1"/>
    <col min="13057" max="13057" width="2" style="1" customWidth="1"/>
    <col min="13058" max="13058" width="15" style="1" customWidth="1"/>
    <col min="13059" max="13059" width="15.85546875" style="1" customWidth="1"/>
    <col min="13060" max="13060" width="14.5703125" style="1" customWidth="1"/>
    <col min="13061" max="13061" width="13.5703125" style="1" customWidth="1"/>
    <col min="13062" max="13062" width="16.5703125" style="1" customWidth="1"/>
    <col min="13063" max="13063" width="15.28515625" style="1" customWidth="1"/>
    <col min="13064" max="13312" width="9.140625" style="1"/>
    <col min="13313" max="13313" width="2" style="1" customWidth="1"/>
    <col min="13314" max="13314" width="15" style="1" customWidth="1"/>
    <col min="13315" max="13315" width="15.85546875" style="1" customWidth="1"/>
    <col min="13316" max="13316" width="14.5703125" style="1" customWidth="1"/>
    <col min="13317" max="13317" width="13.5703125" style="1" customWidth="1"/>
    <col min="13318" max="13318" width="16.5703125" style="1" customWidth="1"/>
    <col min="13319" max="13319" width="15.28515625" style="1" customWidth="1"/>
    <col min="13320" max="13568" width="9.140625" style="1"/>
    <col min="13569" max="13569" width="2" style="1" customWidth="1"/>
    <col min="13570" max="13570" width="15" style="1" customWidth="1"/>
    <col min="13571" max="13571" width="15.85546875" style="1" customWidth="1"/>
    <col min="13572" max="13572" width="14.5703125" style="1" customWidth="1"/>
    <col min="13573" max="13573" width="13.5703125" style="1" customWidth="1"/>
    <col min="13574" max="13574" width="16.5703125" style="1" customWidth="1"/>
    <col min="13575" max="13575" width="15.28515625" style="1" customWidth="1"/>
    <col min="13576" max="13824" width="9.140625" style="1"/>
    <col min="13825" max="13825" width="2" style="1" customWidth="1"/>
    <col min="13826" max="13826" width="15" style="1" customWidth="1"/>
    <col min="13827" max="13827" width="15.85546875" style="1" customWidth="1"/>
    <col min="13828" max="13828" width="14.5703125" style="1" customWidth="1"/>
    <col min="13829" max="13829" width="13.5703125" style="1" customWidth="1"/>
    <col min="13830" max="13830" width="16.5703125" style="1" customWidth="1"/>
    <col min="13831" max="13831" width="15.28515625" style="1" customWidth="1"/>
    <col min="13832" max="14080" width="9.140625" style="1"/>
    <col min="14081" max="14081" width="2" style="1" customWidth="1"/>
    <col min="14082" max="14082" width="15" style="1" customWidth="1"/>
    <col min="14083" max="14083" width="15.85546875" style="1" customWidth="1"/>
    <col min="14084" max="14084" width="14.5703125" style="1" customWidth="1"/>
    <col min="14085" max="14085" width="13.5703125" style="1" customWidth="1"/>
    <col min="14086" max="14086" width="16.5703125" style="1" customWidth="1"/>
    <col min="14087" max="14087" width="15.28515625" style="1" customWidth="1"/>
    <col min="14088" max="14336" width="9.140625" style="1"/>
    <col min="14337" max="14337" width="2" style="1" customWidth="1"/>
    <col min="14338" max="14338" width="15" style="1" customWidth="1"/>
    <col min="14339" max="14339" width="15.85546875" style="1" customWidth="1"/>
    <col min="14340" max="14340" width="14.5703125" style="1" customWidth="1"/>
    <col min="14341" max="14341" width="13.5703125" style="1" customWidth="1"/>
    <col min="14342" max="14342" width="16.5703125" style="1" customWidth="1"/>
    <col min="14343" max="14343" width="15.28515625" style="1" customWidth="1"/>
    <col min="14344" max="14592" width="9.140625" style="1"/>
    <col min="14593" max="14593" width="2" style="1" customWidth="1"/>
    <col min="14594" max="14594" width="15" style="1" customWidth="1"/>
    <col min="14595" max="14595" width="15.85546875" style="1" customWidth="1"/>
    <col min="14596" max="14596" width="14.5703125" style="1" customWidth="1"/>
    <col min="14597" max="14597" width="13.5703125" style="1" customWidth="1"/>
    <col min="14598" max="14598" width="16.5703125" style="1" customWidth="1"/>
    <col min="14599" max="14599" width="15.28515625" style="1" customWidth="1"/>
    <col min="14600" max="14848" width="9.140625" style="1"/>
    <col min="14849" max="14849" width="2" style="1" customWidth="1"/>
    <col min="14850" max="14850" width="15" style="1" customWidth="1"/>
    <col min="14851" max="14851" width="15.85546875" style="1" customWidth="1"/>
    <col min="14852" max="14852" width="14.5703125" style="1" customWidth="1"/>
    <col min="14853" max="14853" width="13.5703125" style="1" customWidth="1"/>
    <col min="14854" max="14854" width="16.5703125" style="1" customWidth="1"/>
    <col min="14855" max="14855" width="15.28515625" style="1" customWidth="1"/>
    <col min="14856" max="15104" width="9.140625" style="1"/>
    <col min="15105" max="15105" width="2" style="1" customWidth="1"/>
    <col min="15106" max="15106" width="15" style="1" customWidth="1"/>
    <col min="15107" max="15107" width="15.85546875" style="1" customWidth="1"/>
    <col min="15108" max="15108" width="14.5703125" style="1" customWidth="1"/>
    <col min="15109" max="15109" width="13.5703125" style="1" customWidth="1"/>
    <col min="15110" max="15110" width="16.5703125" style="1" customWidth="1"/>
    <col min="15111" max="15111" width="15.28515625" style="1" customWidth="1"/>
    <col min="15112" max="15360" width="9.140625" style="1"/>
    <col min="15361" max="15361" width="2" style="1" customWidth="1"/>
    <col min="15362" max="15362" width="15" style="1" customWidth="1"/>
    <col min="15363" max="15363" width="15.85546875" style="1" customWidth="1"/>
    <col min="15364" max="15364" width="14.5703125" style="1" customWidth="1"/>
    <col min="15365" max="15365" width="13.5703125" style="1" customWidth="1"/>
    <col min="15366" max="15366" width="16.5703125" style="1" customWidth="1"/>
    <col min="15367" max="15367" width="15.28515625" style="1" customWidth="1"/>
    <col min="15368" max="15616" width="9.140625" style="1"/>
    <col min="15617" max="15617" width="2" style="1" customWidth="1"/>
    <col min="15618" max="15618" width="15" style="1" customWidth="1"/>
    <col min="15619" max="15619" width="15.85546875" style="1" customWidth="1"/>
    <col min="15620" max="15620" width="14.5703125" style="1" customWidth="1"/>
    <col min="15621" max="15621" width="13.5703125" style="1" customWidth="1"/>
    <col min="15622" max="15622" width="16.5703125" style="1" customWidth="1"/>
    <col min="15623" max="15623" width="15.28515625" style="1" customWidth="1"/>
    <col min="15624" max="15872" width="9.140625" style="1"/>
    <col min="15873" max="15873" width="2" style="1" customWidth="1"/>
    <col min="15874" max="15874" width="15" style="1" customWidth="1"/>
    <col min="15875" max="15875" width="15.85546875" style="1" customWidth="1"/>
    <col min="15876" max="15876" width="14.5703125" style="1" customWidth="1"/>
    <col min="15877" max="15877" width="13.5703125" style="1" customWidth="1"/>
    <col min="15878" max="15878" width="16.5703125" style="1" customWidth="1"/>
    <col min="15879" max="15879" width="15.28515625" style="1" customWidth="1"/>
    <col min="15880" max="16128" width="9.140625" style="1"/>
    <col min="16129" max="16129" width="2" style="1" customWidth="1"/>
    <col min="16130" max="16130" width="15" style="1" customWidth="1"/>
    <col min="16131" max="16131" width="15.85546875" style="1" customWidth="1"/>
    <col min="16132" max="16132" width="14.5703125" style="1" customWidth="1"/>
    <col min="16133" max="16133" width="13.5703125" style="1" customWidth="1"/>
    <col min="16134" max="16134" width="16.5703125" style="1" customWidth="1"/>
    <col min="16135" max="16135" width="15.28515625" style="1" customWidth="1"/>
    <col min="16136" max="16384" width="9.140625" style="1"/>
  </cols>
  <sheetData>
    <row r="1" spans="1:57" ht="24.75" customHeight="1" thickBot="1" x14ac:dyDescent="0.25">
      <c r="A1" s="93" t="s">
        <v>101</v>
      </c>
      <c r="B1" s="94"/>
      <c r="C1" s="94"/>
      <c r="D1" s="94"/>
      <c r="E1" s="94"/>
      <c r="F1" s="94"/>
      <c r="G1" s="94"/>
    </row>
    <row r="2" spans="1:57" ht="12.75" customHeight="1" x14ac:dyDescent="0.2">
      <c r="A2" s="95" t="s">
        <v>32</v>
      </c>
      <c r="B2" s="96"/>
      <c r="C2" s="97" t="s">
        <v>441</v>
      </c>
      <c r="D2" s="97" t="s">
        <v>442</v>
      </c>
      <c r="E2" s="98"/>
      <c r="F2" s="99" t="s">
        <v>33</v>
      </c>
      <c r="G2" s="100"/>
    </row>
    <row r="3" spans="1:57" ht="3" hidden="1" customHeight="1" x14ac:dyDescent="0.2">
      <c r="A3" s="101"/>
      <c r="B3" s="102"/>
      <c r="C3" s="103"/>
      <c r="D3" s="103"/>
      <c r="E3" s="104"/>
      <c r="F3" s="105"/>
      <c r="G3" s="106"/>
    </row>
    <row r="4" spans="1:57" ht="12" customHeight="1" x14ac:dyDescent="0.2">
      <c r="A4" s="107" t="s">
        <v>34</v>
      </c>
      <c r="B4" s="102"/>
      <c r="C4" s="103"/>
      <c r="D4" s="103"/>
      <c r="E4" s="104"/>
      <c r="F4" s="105" t="s">
        <v>35</v>
      </c>
      <c r="G4" s="108"/>
    </row>
    <row r="5" spans="1:57" ht="12.95" customHeight="1" x14ac:dyDescent="0.2">
      <c r="A5" s="109" t="s">
        <v>441</v>
      </c>
      <c r="B5" s="110"/>
      <c r="C5" s="111" t="s">
        <v>442</v>
      </c>
      <c r="D5" s="112"/>
      <c r="E5" s="110"/>
      <c r="F5" s="105" t="s">
        <v>36</v>
      </c>
      <c r="G5" s="106"/>
    </row>
    <row r="6" spans="1:57" ht="12.95" customHeight="1" x14ac:dyDescent="0.2">
      <c r="A6" s="107" t="s">
        <v>37</v>
      </c>
      <c r="B6" s="102"/>
      <c r="C6" s="103"/>
      <c r="D6" s="103"/>
      <c r="E6" s="104"/>
      <c r="F6" s="113" t="s">
        <v>38</v>
      </c>
      <c r="G6" s="114"/>
      <c r="O6" s="115"/>
    </row>
    <row r="7" spans="1:57" ht="12.95" customHeight="1" x14ac:dyDescent="0.2">
      <c r="A7" s="116" t="s">
        <v>103</v>
      </c>
      <c r="B7" s="117"/>
      <c r="C7" s="118" t="s">
        <v>104</v>
      </c>
      <c r="D7" s="119"/>
      <c r="E7" s="119"/>
      <c r="F7" s="120" t="s">
        <v>39</v>
      </c>
      <c r="G7" s="114">
        <f>IF(G6=0,,ROUND((F30+F32)/G6,1))</f>
        <v>0</v>
      </c>
    </row>
    <row r="8" spans="1:57" x14ac:dyDescent="0.2">
      <c r="A8" s="121" t="s">
        <v>40</v>
      </c>
      <c r="B8" s="105"/>
      <c r="C8" s="311" t="s">
        <v>440</v>
      </c>
      <c r="D8" s="311"/>
      <c r="E8" s="312"/>
      <c r="F8" s="122" t="s">
        <v>41</v>
      </c>
      <c r="G8" s="123"/>
      <c r="H8" s="124"/>
      <c r="I8" s="125"/>
    </row>
    <row r="9" spans="1:57" x14ac:dyDescent="0.2">
      <c r="A9" s="121" t="s">
        <v>42</v>
      </c>
      <c r="B9" s="105"/>
      <c r="C9" s="311"/>
      <c r="D9" s="311"/>
      <c r="E9" s="312"/>
      <c r="F9" s="105"/>
      <c r="G9" s="126"/>
      <c r="H9" s="127"/>
    </row>
    <row r="10" spans="1:57" x14ac:dyDescent="0.2">
      <c r="A10" s="121" t="s">
        <v>43</v>
      </c>
      <c r="B10" s="105"/>
      <c r="C10" s="311" t="s">
        <v>439</v>
      </c>
      <c r="D10" s="311"/>
      <c r="E10" s="311"/>
      <c r="F10" s="128"/>
      <c r="G10" s="129"/>
      <c r="H10" s="130"/>
    </row>
    <row r="11" spans="1:57" ht="13.5" customHeight="1" x14ac:dyDescent="0.2">
      <c r="A11" s="121" t="s">
        <v>44</v>
      </c>
      <c r="B11" s="105"/>
      <c r="C11" s="311"/>
      <c r="D11" s="311"/>
      <c r="E11" s="311"/>
      <c r="F11" s="131" t="s">
        <v>45</v>
      </c>
      <c r="G11" s="132"/>
      <c r="H11" s="127"/>
      <c r="BA11" s="133"/>
      <c r="BB11" s="133"/>
      <c r="BC11" s="133"/>
      <c r="BD11" s="133"/>
      <c r="BE11" s="133"/>
    </row>
    <row r="12" spans="1:57" ht="12.75" customHeight="1" x14ac:dyDescent="0.2">
      <c r="A12" s="134" t="s">
        <v>46</v>
      </c>
      <c r="B12" s="102"/>
      <c r="C12" s="313"/>
      <c r="D12" s="313"/>
      <c r="E12" s="313"/>
      <c r="F12" s="135" t="s">
        <v>47</v>
      </c>
      <c r="G12" s="136"/>
      <c r="H12" s="127"/>
    </row>
    <row r="13" spans="1:57" ht="28.5" customHeight="1" thickBot="1" x14ac:dyDescent="0.25">
      <c r="A13" s="137" t="s">
        <v>48</v>
      </c>
      <c r="B13" s="138"/>
      <c r="C13" s="138"/>
      <c r="D13" s="138"/>
      <c r="E13" s="139"/>
      <c r="F13" s="139"/>
      <c r="G13" s="140"/>
      <c r="H13" s="127"/>
    </row>
    <row r="14" spans="1:57" ht="17.25" customHeight="1" thickBot="1" x14ac:dyDescent="0.25">
      <c r="A14" s="141" t="s">
        <v>49</v>
      </c>
      <c r="B14" s="142"/>
      <c r="C14" s="143"/>
      <c r="D14" s="144" t="s">
        <v>50</v>
      </c>
      <c r="E14" s="145"/>
      <c r="F14" s="145"/>
      <c r="G14" s="143"/>
    </row>
    <row r="15" spans="1:57" ht="15.95" customHeight="1" x14ac:dyDescent="0.2">
      <c r="A15" s="146"/>
      <c r="B15" s="147" t="s">
        <v>51</v>
      </c>
      <c r="C15" s="148">
        <f>'02 02 Rek'!E13</f>
        <v>0</v>
      </c>
      <c r="D15" s="149" t="str">
        <f>'02 02 Rek'!A18</f>
        <v>Ztížené výrobní podmínky</v>
      </c>
      <c r="E15" s="150"/>
      <c r="F15" s="151"/>
      <c r="G15" s="148">
        <f>'02 02 Rek'!I18</f>
        <v>0</v>
      </c>
    </row>
    <row r="16" spans="1:57" ht="15.95" customHeight="1" x14ac:dyDescent="0.2">
      <c r="A16" s="146" t="s">
        <v>52</v>
      </c>
      <c r="B16" s="147" t="s">
        <v>53</v>
      </c>
      <c r="C16" s="148">
        <f>'02 02 Rek'!F13</f>
        <v>0</v>
      </c>
      <c r="D16" s="101" t="str">
        <f>'02 02 Rek'!A19</f>
        <v>Oborová přirážka</v>
      </c>
      <c r="E16" s="152"/>
      <c r="F16" s="153"/>
      <c r="G16" s="148">
        <f>'02 02 Rek'!I19</f>
        <v>0</v>
      </c>
    </row>
    <row r="17" spans="1:7" ht="15.95" customHeight="1" x14ac:dyDescent="0.2">
      <c r="A17" s="146" t="s">
        <v>54</v>
      </c>
      <c r="B17" s="147" t="s">
        <v>55</v>
      </c>
      <c r="C17" s="148">
        <f>'02 02 Rek'!H13</f>
        <v>0</v>
      </c>
      <c r="D17" s="101" t="str">
        <f>'02 02 Rek'!A20</f>
        <v>Přesun stavebních kapacit</v>
      </c>
      <c r="E17" s="152"/>
      <c r="F17" s="153"/>
      <c r="G17" s="148">
        <f>'02 02 Rek'!I20</f>
        <v>0</v>
      </c>
    </row>
    <row r="18" spans="1:7" ht="15.95" customHeight="1" x14ac:dyDescent="0.2">
      <c r="A18" s="154" t="s">
        <v>56</v>
      </c>
      <c r="B18" s="155" t="s">
        <v>57</v>
      </c>
      <c r="C18" s="148">
        <f>'02 02 Rek'!G13</f>
        <v>0</v>
      </c>
      <c r="D18" s="101" t="str">
        <f>'02 02 Rek'!A21</f>
        <v>Mimostaveništní doprava</v>
      </c>
      <c r="E18" s="152"/>
      <c r="F18" s="153"/>
      <c r="G18" s="148">
        <f>'02 02 Rek'!I21</f>
        <v>0</v>
      </c>
    </row>
    <row r="19" spans="1:7" ht="15.95" customHeight="1" x14ac:dyDescent="0.2">
      <c r="A19" s="156" t="s">
        <v>58</v>
      </c>
      <c r="B19" s="147"/>
      <c r="C19" s="148">
        <f>SUM(C15:C18)</f>
        <v>0</v>
      </c>
      <c r="D19" s="101" t="str">
        <f>'02 02 Rek'!A22</f>
        <v>Zařízení staveniště</v>
      </c>
      <c r="E19" s="152"/>
      <c r="F19" s="153"/>
      <c r="G19" s="148">
        <f>'02 02 Rek'!I22</f>
        <v>0</v>
      </c>
    </row>
    <row r="20" spans="1:7" ht="15.95" customHeight="1" x14ac:dyDescent="0.2">
      <c r="A20" s="156"/>
      <c r="B20" s="147"/>
      <c r="C20" s="148"/>
      <c r="D20" s="101" t="str">
        <f>'02 02 Rek'!A23</f>
        <v>Provoz investora</v>
      </c>
      <c r="E20" s="152"/>
      <c r="F20" s="153"/>
      <c r="G20" s="148">
        <f>'02 02 Rek'!I23</f>
        <v>0</v>
      </c>
    </row>
    <row r="21" spans="1:7" ht="15.95" customHeight="1" x14ac:dyDescent="0.2">
      <c r="A21" s="156" t="s">
        <v>29</v>
      </c>
      <c r="B21" s="147"/>
      <c r="C21" s="148">
        <f>'02 02 Rek'!I13</f>
        <v>0</v>
      </c>
      <c r="D21" s="101" t="str">
        <f>'02 02 Rek'!A24</f>
        <v>Kompletační činnost (IČD)</v>
      </c>
      <c r="E21" s="152"/>
      <c r="F21" s="153"/>
      <c r="G21" s="148">
        <f>'02 02 Rek'!I24</f>
        <v>0</v>
      </c>
    </row>
    <row r="22" spans="1:7" ht="15.95" customHeight="1" x14ac:dyDescent="0.2">
      <c r="A22" s="157" t="s">
        <v>59</v>
      </c>
      <c r="B22" s="127"/>
      <c r="C22" s="148">
        <f>C19+C21</f>
        <v>0</v>
      </c>
      <c r="D22" s="101" t="s">
        <v>60</v>
      </c>
      <c r="E22" s="152"/>
      <c r="F22" s="153"/>
      <c r="G22" s="148">
        <f>G23-SUM(G15:G21)</f>
        <v>0</v>
      </c>
    </row>
    <row r="23" spans="1:7" ht="15.95" customHeight="1" thickBot="1" x14ac:dyDescent="0.25">
      <c r="A23" s="314" t="s">
        <v>61</v>
      </c>
      <c r="B23" s="315"/>
      <c r="C23" s="158">
        <f>C22+G23</f>
        <v>0</v>
      </c>
      <c r="D23" s="159" t="s">
        <v>62</v>
      </c>
      <c r="E23" s="160"/>
      <c r="F23" s="161"/>
      <c r="G23" s="148">
        <f>'02 02 Rek'!H26</f>
        <v>0</v>
      </c>
    </row>
    <row r="24" spans="1:7" x14ac:dyDescent="0.2">
      <c r="A24" s="162" t="s">
        <v>63</v>
      </c>
      <c r="B24" s="163"/>
      <c r="C24" s="164"/>
      <c r="D24" s="163" t="s">
        <v>64</v>
      </c>
      <c r="E24" s="163"/>
      <c r="F24" s="165" t="s">
        <v>65</v>
      </c>
      <c r="G24" s="166"/>
    </row>
    <row r="25" spans="1:7" x14ac:dyDescent="0.2">
      <c r="A25" s="157" t="s">
        <v>66</v>
      </c>
      <c r="B25" s="127"/>
      <c r="C25" s="167"/>
      <c r="D25" s="127" t="s">
        <v>66</v>
      </c>
      <c r="F25" s="168" t="s">
        <v>66</v>
      </c>
      <c r="G25" s="169"/>
    </row>
    <row r="26" spans="1:7" ht="37.5" customHeight="1" x14ac:dyDescent="0.2">
      <c r="A26" s="157" t="s">
        <v>67</v>
      </c>
      <c r="B26" s="170"/>
      <c r="C26" s="167"/>
      <c r="D26" s="127" t="s">
        <v>67</v>
      </c>
      <c r="F26" s="168" t="s">
        <v>67</v>
      </c>
      <c r="G26" s="169"/>
    </row>
    <row r="27" spans="1:7" x14ac:dyDescent="0.2">
      <c r="A27" s="157"/>
      <c r="B27" s="171"/>
      <c r="C27" s="167"/>
      <c r="D27" s="127"/>
      <c r="F27" s="168"/>
      <c r="G27" s="169"/>
    </row>
    <row r="28" spans="1:7" x14ac:dyDescent="0.2">
      <c r="A28" s="157" t="s">
        <v>68</v>
      </c>
      <c r="B28" s="127"/>
      <c r="C28" s="167"/>
      <c r="D28" s="168" t="s">
        <v>69</v>
      </c>
      <c r="E28" s="167"/>
      <c r="F28" s="172" t="s">
        <v>69</v>
      </c>
      <c r="G28" s="169"/>
    </row>
    <row r="29" spans="1:7" ht="69" customHeight="1" x14ac:dyDescent="0.2">
      <c r="A29" s="157"/>
      <c r="B29" s="127"/>
      <c r="C29" s="173"/>
      <c r="D29" s="174"/>
      <c r="E29" s="173"/>
      <c r="F29" s="127"/>
      <c r="G29" s="169"/>
    </row>
    <row r="30" spans="1:7" x14ac:dyDescent="0.2">
      <c r="A30" s="175" t="s">
        <v>11</v>
      </c>
      <c r="B30" s="176"/>
      <c r="C30" s="177">
        <v>21</v>
      </c>
      <c r="D30" s="176" t="s">
        <v>70</v>
      </c>
      <c r="E30" s="178"/>
      <c r="F30" s="306">
        <f>C23-F32</f>
        <v>0</v>
      </c>
      <c r="G30" s="307"/>
    </row>
    <row r="31" spans="1:7" x14ac:dyDescent="0.2">
      <c r="A31" s="175" t="s">
        <v>71</v>
      </c>
      <c r="B31" s="176"/>
      <c r="C31" s="177">
        <f>C30</f>
        <v>21</v>
      </c>
      <c r="D31" s="176" t="s">
        <v>72</v>
      </c>
      <c r="E31" s="178"/>
      <c r="F31" s="306">
        <f>ROUND(PRODUCT(F30,C31/100),0)</f>
        <v>0</v>
      </c>
      <c r="G31" s="307"/>
    </row>
    <row r="32" spans="1:7" x14ac:dyDescent="0.2">
      <c r="A32" s="175" t="s">
        <v>11</v>
      </c>
      <c r="B32" s="176"/>
      <c r="C32" s="177">
        <v>0</v>
      </c>
      <c r="D32" s="176" t="s">
        <v>72</v>
      </c>
      <c r="E32" s="178"/>
      <c r="F32" s="306">
        <v>0</v>
      </c>
      <c r="G32" s="307"/>
    </row>
    <row r="33" spans="1:8" x14ac:dyDescent="0.2">
      <c r="A33" s="175" t="s">
        <v>71</v>
      </c>
      <c r="B33" s="179"/>
      <c r="C33" s="180">
        <f>C32</f>
        <v>0</v>
      </c>
      <c r="D33" s="176" t="s">
        <v>72</v>
      </c>
      <c r="E33" s="153"/>
      <c r="F33" s="306">
        <f>ROUND(PRODUCT(F32,C33/100),0)</f>
        <v>0</v>
      </c>
      <c r="G33" s="307"/>
    </row>
    <row r="34" spans="1:8" s="184" customFormat="1" ht="19.5" customHeight="1" thickBot="1" x14ac:dyDescent="0.3">
      <c r="A34" s="181" t="s">
        <v>73</v>
      </c>
      <c r="B34" s="182"/>
      <c r="C34" s="182"/>
      <c r="D34" s="182"/>
      <c r="E34" s="183"/>
      <c r="F34" s="308">
        <f>ROUND(SUM(F30:F33),0)</f>
        <v>0</v>
      </c>
      <c r="G34" s="309"/>
    </row>
    <row r="36" spans="1:8" x14ac:dyDescent="0.2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 x14ac:dyDescent="0.2">
      <c r="A37" s="2"/>
      <c r="B37" s="310"/>
      <c r="C37" s="310"/>
      <c r="D37" s="310"/>
      <c r="E37" s="310"/>
      <c r="F37" s="310"/>
      <c r="G37" s="310"/>
      <c r="H37" s="1" t="s">
        <v>1</v>
      </c>
    </row>
    <row r="38" spans="1:8" ht="12.75" customHeight="1" x14ac:dyDescent="0.2">
      <c r="A38" s="185"/>
      <c r="B38" s="310"/>
      <c r="C38" s="310"/>
      <c r="D38" s="310"/>
      <c r="E38" s="310"/>
      <c r="F38" s="310"/>
      <c r="G38" s="310"/>
      <c r="H38" s="1" t="s">
        <v>1</v>
      </c>
    </row>
    <row r="39" spans="1:8" x14ac:dyDescent="0.2">
      <c r="A39" s="185"/>
      <c r="B39" s="310"/>
      <c r="C39" s="310"/>
      <c r="D39" s="310"/>
      <c r="E39" s="310"/>
      <c r="F39" s="310"/>
      <c r="G39" s="310"/>
      <c r="H39" s="1" t="s">
        <v>1</v>
      </c>
    </row>
    <row r="40" spans="1:8" x14ac:dyDescent="0.2">
      <c r="A40" s="185"/>
      <c r="B40" s="310"/>
      <c r="C40" s="310"/>
      <c r="D40" s="310"/>
      <c r="E40" s="310"/>
      <c r="F40" s="310"/>
      <c r="G40" s="310"/>
      <c r="H40" s="1" t="s">
        <v>1</v>
      </c>
    </row>
    <row r="41" spans="1:8" x14ac:dyDescent="0.2">
      <c r="A41" s="185"/>
      <c r="B41" s="310"/>
      <c r="C41" s="310"/>
      <c r="D41" s="310"/>
      <c r="E41" s="310"/>
      <c r="F41" s="310"/>
      <c r="G41" s="310"/>
      <c r="H41" s="1" t="s">
        <v>1</v>
      </c>
    </row>
    <row r="42" spans="1:8" x14ac:dyDescent="0.2">
      <c r="A42" s="185"/>
      <c r="B42" s="310"/>
      <c r="C42" s="310"/>
      <c r="D42" s="310"/>
      <c r="E42" s="310"/>
      <c r="F42" s="310"/>
      <c r="G42" s="310"/>
      <c r="H42" s="1" t="s">
        <v>1</v>
      </c>
    </row>
    <row r="43" spans="1:8" x14ac:dyDescent="0.2">
      <c r="A43" s="185"/>
      <c r="B43" s="310"/>
      <c r="C43" s="310"/>
      <c r="D43" s="310"/>
      <c r="E43" s="310"/>
      <c r="F43" s="310"/>
      <c r="G43" s="310"/>
      <c r="H43" s="1" t="s">
        <v>1</v>
      </c>
    </row>
    <row r="44" spans="1:8" ht="12.75" customHeight="1" x14ac:dyDescent="0.2">
      <c r="A44" s="185"/>
      <c r="B44" s="310"/>
      <c r="C44" s="310"/>
      <c r="D44" s="310"/>
      <c r="E44" s="310"/>
      <c r="F44" s="310"/>
      <c r="G44" s="310"/>
      <c r="H44" s="1" t="s">
        <v>1</v>
      </c>
    </row>
    <row r="45" spans="1:8" ht="12.75" customHeight="1" x14ac:dyDescent="0.2">
      <c r="A45" s="185"/>
      <c r="B45" s="310"/>
      <c r="C45" s="310"/>
      <c r="D45" s="310"/>
      <c r="E45" s="310"/>
      <c r="F45" s="310"/>
      <c r="G45" s="310"/>
      <c r="H45" s="1" t="s">
        <v>1</v>
      </c>
    </row>
    <row r="46" spans="1:8" x14ac:dyDescent="0.2">
      <c r="B46" s="305"/>
      <c r="C46" s="305"/>
      <c r="D46" s="305"/>
      <c r="E46" s="305"/>
      <c r="F46" s="305"/>
      <c r="G46" s="305"/>
    </row>
    <row r="47" spans="1:8" x14ac:dyDescent="0.2">
      <c r="B47" s="305"/>
      <c r="C47" s="305"/>
      <c r="D47" s="305"/>
      <c r="E47" s="305"/>
      <c r="F47" s="305"/>
      <c r="G47" s="305"/>
    </row>
    <row r="48" spans="1:8" x14ac:dyDescent="0.2">
      <c r="B48" s="305"/>
      <c r="C48" s="305"/>
      <c r="D48" s="305"/>
      <c r="E48" s="305"/>
      <c r="F48" s="305"/>
      <c r="G48" s="305"/>
    </row>
    <row r="49" spans="2:7" x14ac:dyDescent="0.2">
      <c r="B49" s="305"/>
      <c r="C49" s="305"/>
      <c r="D49" s="305"/>
      <c r="E49" s="305"/>
      <c r="F49" s="305"/>
      <c r="G49" s="305"/>
    </row>
    <row r="50" spans="2:7" x14ac:dyDescent="0.2">
      <c r="B50" s="305"/>
      <c r="C50" s="305"/>
      <c r="D50" s="305"/>
      <c r="E50" s="305"/>
      <c r="F50" s="305"/>
      <c r="G50" s="305"/>
    </row>
    <row r="51" spans="2:7" x14ac:dyDescent="0.2">
      <c r="B51" s="305"/>
      <c r="C51" s="305"/>
      <c r="D51" s="305"/>
      <c r="E51" s="305"/>
      <c r="F51" s="305"/>
      <c r="G51" s="305"/>
    </row>
  </sheetData>
  <mergeCells count="18">
    <mergeCell ref="A23:B23"/>
    <mergeCell ref="C8:E8"/>
    <mergeCell ref="C9:E9"/>
    <mergeCell ref="C10:E10"/>
    <mergeCell ref="C11:E11"/>
    <mergeCell ref="C12:E12"/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</mergeCells>
  <pageMargins left="0.98425196850393704" right="0.39370078740157483" top="0.78740157480314965" bottom="0.78740157480314965" header="0" footer="0.19685039370078741"/>
  <pageSetup paperSize="9" scale="95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E41107-9241-45F7-89CB-17F0AFBD6161}">
  <sheetPr codeName="List32"/>
  <dimension ref="A1:IV77"/>
  <sheetViews>
    <sheetView workbookViewId="0">
      <selection sqref="A1:B1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256" width="9.140625" style="1"/>
    <col min="257" max="257" width="5.85546875" style="1" customWidth="1"/>
    <col min="258" max="258" width="6.140625" style="1" customWidth="1"/>
    <col min="259" max="259" width="11.42578125" style="1" customWidth="1"/>
    <col min="260" max="260" width="15.85546875" style="1" customWidth="1"/>
    <col min="261" max="261" width="11.28515625" style="1" customWidth="1"/>
    <col min="262" max="262" width="10.85546875" style="1" customWidth="1"/>
    <col min="263" max="263" width="11" style="1" customWidth="1"/>
    <col min="264" max="264" width="11.140625" style="1" customWidth="1"/>
    <col min="265" max="265" width="10.7109375" style="1" customWidth="1"/>
    <col min="266" max="512" width="9.140625" style="1"/>
    <col min="513" max="513" width="5.85546875" style="1" customWidth="1"/>
    <col min="514" max="514" width="6.140625" style="1" customWidth="1"/>
    <col min="515" max="515" width="11.42578125" style="1" customWidth="1"/>
    <col min="516" max="516" width="15.85546875" style="1" customWidth="1"/>
    <col min="517" max="517" width="11.28515625" style="1" customWidth="1"/>
    <col min="518" max="518" width="10.85546875" style="1" customWidth="1"/>
    <col min="519" max="519" width="11" style="1" customWidth="1"/>
    <col min="520" max="520" width="11.140625" style="1" customWidth="1"/>
    <col min="521" max="521" width="10.7109375" style="1" customWidth="1"/>
    <col min="522" max="768" width="9.140625" style="1"/>
    <col min="769" max="769" width="5.85546875" style="1" customWidth="1"/>
    <col min="770" max="770" width="6.140625" style="1" customWidth="1"/>
    <col min="771" max="771" width="11.42578125" style="1" customWidth="1"/>
    <col min="772" max="772" width="15.85546875" style="1" customWidth="1"/>
    <col min="773" max="773" width="11.28515625" style="1" customWidth="1"/>
    <col min="774" max="774" width="10.85546875" style="1" customWidth="1"/>
    <col min="775" max="775" width="11" style="1" customWidth="1"/>
    <col min="776" max="776" width="11.140625" style="1" customWidth="1"/>
    <col min="777" max="777" width="10.7109375" style="1" customWidth="1"/>
    <col min="778" max="1024" width="9.140625" style="1"/>
    <col min="1025" max="1025" width="5.85546875" style="1" customWidth="1"/>
    <col min="1026" max="1026" width="6.140625" style="1" customWidth="1"/>
    <col min="1027" max="1027" width="11.42578125" style="1" customWidth="1"/>
    <col min="1028" max="1028" width="15.85546875" style="1" customWidth="1"/>
    <col min="1029" max="1029" width="11.28515625" style="1" customWidth="1"/>
    <col min="1030" max="1030" width="10.85546875" style="1" customWidth="1"/>
    <col min="1031" max="1031" width="11" style="1" customWidth="1"/>
    <col min="1032" max="1032" width="11.140625" style="1" customWidth="1"/>
    <col min="1033" max="1033" width="10.7109375" style="1" customWidth="1"/>
    <col min="1034" max="1280" width="9.140625" style="1"/>
    <col min="1281" max="1281" width="5.85546875" style="1" customWidth="1"/>
    <col min="1282" max="1282" width="6.140625" style="1" customWidth="1"/>
    <col min="1283" max="1283" width="11.42578125" style="1" customWidth="1"/>
    <col min="1284" max="1284" width="15.85546875" style="1" customWidth="1"/>
    <col min="1285" max="1285" width="11.28515625" style="1" customWidth="1"/>
    <col min="1286" max="1286" width="10.85546875" style="1" customWidth="1"/>
    <col min="1287" max="1287" width="11" style="1" customWidth="1"/>
    <col min="1288" max="1288" width="11.140625" style="1" customWidth="1"/>
    <col min="1289" max="1289" width="10.7109375" style="1" customWidth="1"/>
    <col min="1290" max="1536" width="9.140625" style="1"/>
    <col min="1537" max="1537" width="5.85546875" style="1" customWidth="1"/>
    <col min="1538" max="1538" width="6.140625" style="1" customWidth="1"/>
    <col min="1539" max="1539" width="11.42578125" style="1" customWidth="1"/>
    <col min="1540" max="1540" width="15.85546875" style="1" customWidth="1"/>
    <col min="1541" max="1541" width="11.28515625" style="1" customWidth="1"/>
    <col min="1542" max="1542" width="10.85546875" style="1" customWidth="1"/>
    <col min="1543" max="1543" width="11" style="1" customWidth="1"/>
    <col min="1544" max="1544" width="11.140625" style="1" customWidth="1"/>
    <col min="1545" max="1545" width="10.7109375" style="1" customWidth="1"/>
    <col min="1546" max="1792" width="9.140625" style="1"/>
    <col min="1793" max="1793" width="5.85546875" style="1" customWidth="1"/>
    <col min="1794" max="1794" width="6.140625" style="1" customWidth="1"/>
    <col min="1795" max="1795" width="11.42578125" style="1" customWidth="1"/>
    <col min="1796" max="1796" width="15.85546875" style="1" customWidth="1"/>
    <col min="1797" max="1797" width="11.28515625" style="1" customWidth="1"/>
    <col min="1798" max="1798" width="10.85546875" style="1" customWidth="1"/>
    <col min="1799" max="1799" width="11" style="1" customWidth="1"/>
    <col min="1800" max="1800" width="11.140625" style="1" customWidth="1"/>
    <col min="1801" max="1801" width="10.7109375" style="1" customWidth="1"/>
    <col min="1802" max="2048" width="9.140625" style="1"/>
    <col min="2049" max="2049" width="5.85546875" style="1" customWidth="1"/>
    <col min="2050" max="2050" width="6.140625" style="1" customWidth="1"/>
    <col min="2051" max="2051" width="11.42578125" style="1" customWidth="1"/>
    <col min="2052" max="2052" width="15.85546875" style="1" customWidth="1"/>
    <col min="2053" max="2053" width="11.28515625" style="1" customWidth="1"/>
    <col min="2054" max="2054" width="10.85546875" style="1" customWidth="1"/>
    <col min="2055" max="2055" width="11" style="1" customWidth="1"/>
    <col min="2056" max="2056" width="11.140625" style="1" customWidth="1"/>
    <col min="2057" max="2057" width="10.7109375" style="1" customWidth="1"/>
    <col min="2058" max="2304" width="9.140625" style="1"/>
    <col min="2305" max="2305" width="5.85546875" style="1" customWidth="1"/>
    <col min="2306" max="2306" width="6.140625" style="1" customWidth="1"/>
    <col min="2307" max="2307" width="11.42578125" style="1" customWidth="1"/>
    <col min="2308" max="2308" width="15.85546875" style="1" customWidth="1"/>
    <col min="2309" max="2309" width="11.28515625" style="1" customWidth="1"/>
    <col min="2310" max="2310" width="10.85546875" style="1" customWidth="1"/>
    <col min="2311" max="2311" width="11" style="1" customWidth="1"/>
    <col min="2312" max="2312" width="11.140625" style="1" customWidth="1"/>
    <col min="2313" max="2313" width="10.7109375" style="1" customWidth="1"/>
    <col min="2314" max="2560" width="9.140625" style="1"/>
    <col min="2561" max="2561" width="5.85546875" style="1" customWidth="1"/>
    <col min="2562" max="2562" width="6.140625" style="1" customWidth="1"/>
    <col min="2563" max="2563" width="11.42578125" style="1" customWidth="1"/>
    <col min="2564" max="2564" width="15.85546875" style="1" customWidth="1"/>
    <col min="2565" max="2565" width="11.28515625" style="1" customWidth="1"/>
    <col min="2566" max="2566" width="10.85546875" style="1" customWidth="1"/>
    <col min="2567" max="2567" width="11" style="1" customWidth="1"/>
    <col min="2568" max="2568" width="11.140625" style="1" customWidth="1"/>
    <col min="2569" max="2569" width="10.7109375" style="1" customWidth="1"/>
    <col min="2570" max="2816" width="9.140625" style="1"/>
    <col min="2817" max="2817" width="5.85546875" style="1" customWidth="1"/>
    <col min="2818" max="2818" width="6.140625" style="1" customWidth="1"/>
    <col min="2819" max="2819" width="11.42578125" style="1" customWidth="1"/>
    <col min="2820" max="2820" width="15.85546875" style="1" customWidth="1"/>
    <col min="2821" max="2821" width="11.28515625" style="1" customWidth="1"/>
    <col min="2822" max="2822" width="10.85546875" style="1" customWidth="1"/>
    <col min="2823" max="2823" width="11" style="1" customWidth="1"/>
    <col min="2824" max="2824" width="11.140625" style="1" customWidth="1"/>
    <col min="2825" max="2825" width="10.7109375" style="1" customWidth="1"/>
    <col min="2826" max="3072" width="9.140625" style="1"/>
    <col min="3073" max="3073" width="5.85546875" style="1" customWidth="1"/>
    <col min="3074" max="3074" width="6.140625" style="1" customWidth="1"/>
    <col min="3075" max="3075" width="11.42578125" style="1" customWidth="1"/>
    <col min="3076" max="3076" width="15.85546875" style="1" customWidth="1"/>
    <col min="3077" max="3077" width="11.28515625" style="1" customWidth="1"/>
    <col min="3078" max="3078" width="10.85546875" style="1" customWidth="1"/>
    <col min="3079" max="3079" width="11" style="1" customWidth="1"/>
    <col min="3080" max="3080" width="11.140625" style="1" customWidth="1"/>
    <col min="3081" max="3081" width="10.7109375" style="1" customWidth="1"/>
    <col min="3082" max="3328" width="9.140625" style="1"/>
    <col min="3329" max="3329" width="5.85546875" style="1" customWidth="1"/>
    <col min="3330" max="3330" width="6.140625" style="1" customWidth="1"/>
    <col min="3331" max="3331" width="11.42578125" style="1" customWidth="1"/>
    <col min="3332" max="3332" width="15.85546875" style="1" customWidth="1"/>
    <col min="3333" max="3333" width="11.28515625" style="1" customWidth="1"/>
    <col min="3334" max="3334" width="10.85546875" style="1" customWidth="1"/>
    <col min="3335" max="3335" width="11" style="1" customWidth="1"/>
    <col min="3336" max="3336" width="11.140625" style="1" customWidth="1"/>
    <col min="3337" max="3337" width="10.7109375" style="1" customWidth="1"/>
    <col min="3338" max="3584" width="9.140625" style="1"/>
    <col min="3585" max="3585" width="5.85546875" style="1" customWidth="1"/>
    <col min="3586" max="3586" width="6.140625" style="1" customWidth="1"/>
    <col min="3587" max="3587" width="11.42578125" style="1" customWidth="1"/>
    <col min="3588" max="3588" width="15.85546875" style="1" customWidth="1"/>
    <col min="3589" max="3589" width="11.28515625" style="1" customWidth="1"/>
    <col min="3590" max="3590" width="10.85546875" style="1" customWidth="1"/>
    <col min="3591" max="3591" width="11" style="1" customWidth="1"/>
    <col min="3592" max="3592" width="11.140625" style="1" customWidth="1"/>
    <col min="3593" max="3593" width="10.7109375" style="1" customWidth="1"/>
    <col min="3594" max="3840" width="9.140625" style="1"/>
    <col min="3841" max="3841" width="5.85546875" style="1" customWidth="1"/>
    <col min="3842" max="3842" width="6.140625" style="1" customWidth="1"/>
    <col min="3843" max="3843" width="11.42578125" style="1" customWidth="1"/>
    <col min="3844" max="3844" width="15.85546875" style="1" customWidth="1"/>
    <col min="3845" max="3845" width="11.28515625" style="1" customWidth="1"/>
    <col min="3846" max="3846" width="10.85546875" style="1" customWidth="1"/>
    <col min="3847" max="3847" width="11" style="1" customWidth="1"/>
    <col min="3848" max="3848" width="11.140625" style="1" customWidth="1"/>
    <col min="3849" max="3849" width="10.7109375" style="1" customWidth="1"/>
    <col min="3850" max="4096" width="9.140625" style="1"/>
    <col min="4097" max="4097" width="5.85546875" style="1" customWidth="1"/>
    <col min="4098" max="4098" width="6.140625" style="1" customWidth="1"/>
    <col min="4099" max="4099" width="11.42578125" style="1" customWidth="1"/>
    <col min="4100" max="4100" width="15.85546875" style="1" customWidth="1"/>
    <col min="4101" max="4101" width="11.28515625" style="1" customWidth="1"/>
    <col min="4102" max="4102" width="10.85546875" style="1" customWidth="1"/>
    <col min="4103" max="4103" width="11" style="1" customWidth="1"/>
    <col min="4104" max="4104" width="11.140625" style="1" customWidth="1"/>
    <col min="4105" max="4105" width="10.7109375" style="1" customWidth="1"/>
    <col min="4106" max="4352" width="9.140625" style="1"/>
    <col min="4353" max="4353" width="5.85546875" style="1" customWidth="1"/>
    <col min="4354" max="4354" width="6.140625" style="1" customWidth="1"/>
    <col min="4355" max="4355" width="11.42578125" style="1" customWidth="1"/>
    <col min="4356" max="4356" width="15.85546875" style="1" customWidth="1"/>
    <col min="4357" max="4357" width="11.28515625" style="1" customWidth="1"/>
    <col min="4358" max="4358" width="10.85546875" style="1" customWidth="1"/>
    <col min="4359" max="4359" width="11" style="1" customWidth="1"/>
    <col min="4360" max="4360" width="11.140625" style="1" customWidth="1"/>
    <col min="4361" max="4361" width="10.7109375" style="1" customWidth="1"/>
    <col min="4362" max="4608" width="9.140625" style="1"/>
    <col min="4609" max="4609" width="5.85546875" style="1" customWidth="1"/>
    <col min="4610" max="4610" width="6.140625" style="1" customWidth="1"/>
    <col min="4611" max="4611" width="11.42578125" style="1" customWidth="1"/>
    <col min="4612" max="4612" width="15.85546875" style="1" customWidth="1"/>
    <col min="4613" max="4613" width="11.28515625" style="1" customWidth="1"/>
    <col min="4614" max="4614" width="10.85546875" style="1" customWidth="1"/>
    <col min="4615" max="4615" width="11" style="1" customWidth="1"/>
    <col min="4616" max="4616" width="11.140625" style="1" customWidth="1"/>
    <col min="4617" max="4617" width="10.7109375" style="1" customWidth="1"/>
    <col min="4618" max="4864" width="9.140625" style="1"/>
    <col min="4865" max="4865" width="5.85546875" style="1" customWidth="1"/>
    <col min="4866" max="4866" width="6.140625" style="1" customWidth="1"/>
    <col min="4867" max="4867" width="11.42578125" style="1" customWidth="1"/>
    <col min="4868" max="4868" width="15.85546875" style="1" customWidth="1"/>
    <col min="4869" max="4869" width="11.28515625" style="1" customWidth="1"/>
    <col min="4870" max="4870" width="10.85546875" style="1" customWidth="1"/>
    <col min="4871" max="4871" width="11" style="1" customWidth="1"/>
    <col min="4872" max="4872" width="11.140625" style="1" customWidth="1"/>
    <col min="4873" max="4873" width="10.7109375" style="1" customWidth="1"/>
    <col min="4874" max="5120" width="9.140625" style="1"/>
    <col min="5121" max="5121" width="5.85546875" style="1" customWidth="1"/>
    <col min="5122" max="5122" width="6.140625" style="1" customWidth="1"/>
    <col min="5123" max="5123" width="11.42578125" style="1" customWidth="1"/>
    <col min="5124" max="5124" width="15.85546875" style="1" customWidth="1"/>
    <col min="5125" max="5125" width="11.28515625" style="1" customWidth="1"/>
    <col min="5126" max="5126" width="10.85546875" style="1" customWidth="1"/>
    <col min="5127" max="5127" width="11" style="1" customWidth="1"/>
    <col min="5128" max="5128" width="11.140625" style="1" customWidth="1"/>
    <col min="5129" max="5129" width="10.7109375" style="1" customWidth="1"/>
    <col min="5130" max="5376" width="9.140625" style="1"/>
    <col min="5377" max="5377" width="5.85546875" style="1" customWidth="1"/>
    <col min="5378" max="5378" width="6.140625" style="1" customWidth="1"/>
    <col min="5379" max="5379" width="11.42578125" style="1" customWidth="1"/>
    <col min="5380" max="5380" width="15.85546875" style="1" customWidth="1"/>
    <col min="5381" max="5381" width="11.28515625" style="1" customWidth="1"/>
    <col min="5382" max="5382" width="10.85546875" style="1" customWidth="1"/>
    <col min="5383" max="5383" width="11" style="1" customWidth="1"/>
    <col min="5384" max="5384" width="11.140625" style="1" customWidth="1"/>
    <col min="5385" max="5385" width="10.7109375" style="1" customWidth="1"/>
    <col min="5386" max="5632" width="9.140625" style="1"/>
    <col min="5633" max="5633" width="5.85546875" style="1" customWidth="1"/>
    <col min="5634" max="5634" width="6.140625" style="1" customWidth="1"/>
    <col min="5635" max="5635" width="11.42578125" style="1" customWidth="1"/>
    <col min="5636" max="5636" width="15.85546875" style="1" customWidth="1"/>
    <col min="5637" max="5637" width="11.28515625" style="1" customWidth="1"/>
    <col min="5638" max="5638" width="10.85546875" style="1" customWidth="1"/>
    <col min="5639" max="5639" width="11" style="1" customWidth="1"/>
    <col min="5640" max="5640" width="11.140625" style="1" customWidth="1"/>
    <col min="5641" max="5641" width="10.7109375" style="1" customWidth="1"/>
    <col min="5642" max="5888" width="9.140625" style="1"/>
    <col min="5889" max="5889" width="5.85546875" style="1" customWidth="1"/>
    <col min="5890" max="5890" width="6.140625" style="1" customWidth="1"/>
    <col min="5891" max="5891" width="11.42578125" style="1" customWidth="1"/>
    <col min="5892" max="5892" width="15.85546875" style="1" customWidth="1"/>
    <col min="5893" max="5893" width="11.28515625" style="1" customWidth="1"/>
    <col min="5894" max="5894" width="10.85546875" style="1" customWidth="1"/>
    <col min="5895" max="5895" width="11" style="1" customWidth="1"/>
    <col min="5896" max="5896" width="11.140625" style="1" customWidth="1"/>
    <col min="5897" max="5897" width="10.7109375" style="1" customWidth="1"/>
    <col min="5898" max="6144" width="9.140625" style="1"/>
    <col min="6145" max="6145" width="5.85546875" style="1" customWidth="1"/>
    <col min="6146" max="6146" width="6.140625" style="1" customWidth="1"/>
    <col min="6147" max="6147" width="11.42578125" style="1" customWidth="1"/>
    <col min="6148" max="6148" width="15.85546875" style="1" customWidth="1"/>
    <col min="6149" max="6149" width="11.28515625" style="1" customWidth="1"/>
    <col min="6150" max="6150" width="10.85546875" style="1" customWidth="1"/>
    <col min="6151" max="6151" width="11" style="1" customWidth="1"/>
    <col min="6152" max="6152" width="11.140625" style="1" customWidth="1"/>
    <col min="6153" max="6153" width="10.7109375" style="1" customWidth="1"/>
    <col min="6154" max="6400" width="9.140625" style="1"/>
    <col min="6401" max="6401" width="5.85546875" style="1" customWidth="1"/>
    <col min="6402" max="6402" width="6.140625" style="1" customWidth="1"/>
    <col min="6403" max="6403" width="11.42578125" style="1" customWidth="1"/>
    <col min="6404" max="6404" width="15.85546875" style="1" customWidth="1"/>
    <col min="6405" max="6405" width="11.28515625" style="1" customWidth="1"/>
    <col min="6406" max="6406" width="10.85546875" style="1" customWidth="1"/>
    <col min="6407" max="6407" width="11" style="1" customWidth="1"/>
    <col min="6408" max="6408" width="11.140625" style="1" customWidth="1"/>
    <col min="6409" max="6409" width="10.7109375" style="1" customWidth="1"/>
    <col min="6410" max="6656" width="9.140625" style="1"/>
    <col min="6657" max="6657" width="5.85546875" style="1" customWidth="1"/>
    <col min="6658" max="6658" width="6.140625" style="1" customWidth="1"/>
    <col min="6659" max="6659" width="11.42578125" style="1" customWidth="1"/>
    <col min="6660" max="6660" width="15.85546875" style="1" customWidth="1"/>
    <col min="6661" max="6661" width="11.28515625" style="1" customWidth="1"/>
    <col min="6662" max="6662" width="10.85546875" style="1" customWidth="1"/>
    <col min="6663" max="6663" width="11" style="1" customWidth="1"/>
    <col min="6664" max="6664" width="11.140625" style="1" customWidth="1"/>
    <col min="6665" max="6665" width="10.7109375" style="1" customWidth="1"/>
    <col min="6666" max="6912" width="9.140625" style="1"/>
    <col min="6913" max="6913" width="5.85546875" style="1" customWidth="1"/>
    <col min="6914" max="6914" width="6.140625" style="1" customWidth="1"/>
    <col min="6915" max="6915" width="11.42578125" style="1" customWidth="1"/>
    <col min="6916" max="6916" width="15.85546875" style="1" customWidth="1"/>
    <col min="6917" max="6917" width="11.28515625" style="1" customWidth="1"/>
    <col min="6918" max="6918" width="10.85546875" style="1" customWidth="1"/>
    <col min="6919" max="6919" width="11" style="1" customWidth="1"/>
    <col min="6920" max="6920" width="11.140625" style="1" customWidth="1"/>
    <col min="6921" max="6921" width="10.7109375" style="1" customWidth="1"/>
    <col min="6922" max="7168" width="9.140625" style="1"/>
    <col min="7169" max="7169" width="5.85546875" style="1" customWidth="1"/>
    <col min="7170" max="7170" width="6.140625" style="1" customWidth="1"/>
    <col min="7171" max="7171" width="11.42578125" style="1" customWidth="1"/>
    <col min="7172" max="7172" width="15.85546875" style="1" customWidth="1"/>
    <col min="7173" max="7173" width="11.28515625" style="1" customWidth="1"/>
    <col min="7174" max="7174" width="10.85546875" style="1" customWidth="1"/>
    <col min="7175" max="7175" width="11" style="1" customWidth="1"/>
    <col min="7176" max="7176" width="11.140625" style="1" customWidth="1"/>
    <col min="7177" max="7177" width="10.7109375" style="1" customWidth="1"/>
    <col min="7178" max="7424" width="9.140625" style="1"/>
    <col min="7425" max="7425" width="5.85546875" style="1" customWidth="1"/>
    <col min="7426" max="7426" width="6.140625" style="1" customWidth="1"/>
    <col min="7427" max="7427" width="11.42578125" style="1" customWidth="1"/>
    <col min="7428" max="7428" width="15.85546875" style="1" customWidth="1"/>
    <col min="7429" max="7429" width="11.28515625" style="1" customWidth="1"/>
    <col min="7430" max="7430" width="10.85546875" style="1" customWidth="1"/>
    <col min="7431" max="7431" width="11" style="1" customWidth="1"/>
    <col min="7432" max="7432" width="11.140625" style="1" customWidth="1"/>
    <col min="7433" max="7433" width="10.7109375" style="1" customWidth="1"/>
    <col min="7434" max="7680" width="9.140625" style="1"/>
    <col min="7681" max="7681" width="5.85546875" style="1" customWidth="1"/>
    <col min="7682" max="7682" width="6.140625" style="1" customWidth="1"/>
    <col min="7683" max="7683" width="11.42578125" style="1" customWidth="1"/>
    <col min="7684" max="7684" width="15.85546875" style="1" customWidth="1"/>
    <col min="7685" max="7685" width="11.28515625" style="1" customWidth="1"/>
    <col min="7686" max="7686" width="10.85546875" style="1" customWidth="1"/>
    <col min="7687" max="7687" width="11" style="1" customWidth="1"/>
    <col min="7688" max="7688" width="11.140625" style="1" customWidth="1"/>
    <col min="7689" max="7689" width="10.7109375" style="1" customWidth="1"/>
    <col min="7690" max="7936" width="9.140625" style="1"/>
    <col min="7937" max="7937" width="5.85546875" style="1" customWidth="1"/>
    <col min="7938" max="7938" width="6.140625" style="1" customWidth="1"/>
    <col min="7939" max="7939" width="11.42578125" style="1" customWidth="1"/>
    <col min="7940" max="7940" width="15.85546875" style="1" customWidth="1"/>
    <col min="7941" max="7941" width="11.28515625" style="1" customWidth="1"/>
    <col min="7942" max="7942" width="10.85546875" style="1" customWidth="1"/>
    <col min="7943" max="7943" width="11" style="1" customWidth="1"/>
    <col min="7944" max="7944" width="11.140625" style="1" customWidth="1"/>
    <col min="7945" max="7945" width="10.7109375" style="1" customWidth="1"/>
    <col min="7946" max="8192" width="9.140625" style="1"/>
    <col min="8193" max="8193" width="5.85546875" style="1" customWidth="1"/>
    <col min="8194" max="8194" width="6.140625" style="1" customWidth="1"/>
    <col min="8195" max="8195" width="11.42578125" style="1" customWidth="1"/>
    <col min="8196" max="8196" width="15.85546875" style="1" customWidth="1"/>
    <col min="8197" max="8197" width="11.28515625" style="1" customWidth="1"/>
    <col min="8198" max="8198" width="10.85546875" style="1" customWidth="1"/>
    <col min="8199" max="8199" width="11" style="1" customWidth="1"/>
    <col min="8200" max="8200" width="11.140625" style="1" customWidth="1"/>
    <col min="8201" max="8201" width="10.7109375" style="1" customWidth="1"/>
    <col min="8202" max="8448" width="9.140625" style="1"/>
    <col min="8449" max="8449" width="5.85546875" style="1" customWidth="1"/>
    <col min="8450" max="8450" width="6.140625" style="1" customWidth="1"/>
    <col min="8451" max="8451" width="11.42578125" style="1" customWidth="1"/>
    <col min="8452" max="8452" width="15.85546875" style="1" customWidth="1"/>
    <col min="8453" max="8453" width="11.28515625" style="1" customWidth="1"/>
    <col min="8454" max="8454" width="10.85546875" style="1" customWidth="1"/>
    <col min="8455" max="8455" width="11" style="1" customWidth="1"/>
    <col min="8456" max="8456" width="11.140625" style="1" customWidth="1"/>
    <col min="8457" max="8457" width="10.7109375" style="1" customWidth="1"/>
    <col min="8458" max="8704" width="9.140625" style="1"/>
    <col min="8705" max="8705" width="5.85546875" style="1" customWidth="1"/>
    <col min="8706" max="8706" width="6.140625" style="1" customWidth="1"/>
    <col min="8707" max="8707" width="11.42578125" style="1" customWidth="1"/>
    <col min="8708" max="8708" width="15.85546875" style="1" customWidth="1"/>
    <col min="8709" max="8709" width="11.28515625" style="1" customWidth="1"/>
    <col min="8710" max="8710" width="10.85546875" style="1" customWidth="1"/>
    <col min="8711" max="8711" width="11" style="1" customWidth="1"/>
    <col min="8712" max="8712" width="11.140625" style="1" customWidth="1"/>
    <col min="8713" max="8713" width="10.7109375" style="1" customWidth="1"/>
    <col min="8714" max="8960" width="9.140625" style="1"/>
    <col min="8961" max="8961" width="5.85546875" style="1" customWidth="1"/>
    <col min="8962" max="8962" width="6.140625" style="1" customWidth="1"/>
    <col min="8963" max="8963" width="11.42578125" style="1" customWidth="1"/>
    <col min="8964" max="8964" width="15.85546875" style="1" customWidth="1"/>
    <col min="8965" max="8965" width="11.28515625" style="1" customWidth="1"/>
    <col min="8966" max="8966" width="10.85546875" style="1" customWidth="1"/>
    <col min="8967" max="8967" width="11" style="1" customWidth="1"/>
    <col min="8968" max="8968" width="11.140625" style="1" customWidth="1"/>
    <col min="8969" max="8969" width="10.7109375" style="1" customWidth="1"/>
    <col min="8970" max="9216" width="9.140625" style="1"/>
    <col min="9217" max="9217" width="5.85546875" style="1" customWidth="1"/>
    <col min="9218" max="9218" width="6.140625" style="1" customWidth="1"/>
    <col min="9219" max="9219" width="11.42578125" style="1" customWidth="1"/>
    <col min="9220" max="9220" width="15.85546875" style="1" customWidth="1"/>
    <col min="9221" max="9221" width="11.28515625" style="1" customWidth="1"/>
    <col min="9222" max="9222" width="10.85546875" style="1" customWidth="1"/>
    <col min="9223" max="9223" width="11" style="1" customWidth="1"/>
    <col min="9224" max="9224" width="11.140625" style="1" customWidth="1"/>
    <col min="9225" max="9225" width="10.7109375" style="1" customWidth="1"/>
    <col min="9226" max="9472" width="9.140625" style="1"/>
    <col min="9473" max="9473" width="5.85546875" style="1" customWidth="1"/>
    <col min="9474" max="9474" width="6.140625" style="1" customWidth="1"/>
    <col min="9475" max="9475" width="11.42578125" style="1" customWidth="1"/>
    <col min="9476" max="9476" width="15.85546875" style="1" customWidth="1"/>
    <col min="9477" max="9477" width="11.28515625" style="1" customWidth="1"/>
    <col min="9478" max="9478" width="10.85546875" style="1" customWidth="1"/>
    <col min="9479" max="9479" width="11" style="1" customWidth="1"/>
    <col min="9480" max="9480" width="11.140625" style="1" customWidth="1"/>
    <col min="9481" max="9481" width="10.7109375" style="1" customWidth="1"/>
    <col min="9482" max="9728" width="9.140625" style="1"/>
    <col min="9729" max="9729" width="5.85546875" style="1" customWidth="1"/>
    <col min="9730" max="9730" width="6.140625" style="1" customWidth="1"/>
    <col min="9731" max="9731" width="11.42578125" style="1" customWidth="1"/>
    <col min="9732" max="9732" width="15.85546875" style="1" customWidth="1"/>
    <col min="9733" max="9733" width="11.28515625" style="1" customWidth="1"/>
    <col min="9734" max="9734" width="10.85546875" style="1" customWidth="1"/>
    <col min="9735" max="9735" width="11" style="1" customWidth="1"/>
    <col min="9736" max="9736" width="11.140625" style="1" customWidth="1"/>
    <col min="9737" max="9737" width="10.7109375" style="1" customWidth="1"/>
    <col min="9738" max="9984" width="9.140625" style="1"/>
    <col min="9985" max="9985" width="5.85546875" style="1" customWidth="1"/>
    <col min="9986" max="9986" width="6.140625" style="1" customWidth="1"/>
    <col min="9987" max="9987" width="11.42578125" style="1" customWidth="1"/>
    <col min="9988" max="9988" width="15.85546875" style="1" customWidth="1"/>
    <col min="9989" max="9989" width="11.28515625" style="1" customWidth="1"/>
    <col min="9990" max="9990" width="10.85546875" style="1" customWidth="1"/>
    <col min="9991" max="9991" width="11" style="1" customWidth="1"/>
    <col min="9992" max="9992" width="11.140625" style="1" customWidth="1"/>
    <col min="9993" max="9993" width="10.7109375" style="1" customWidth="1"/>
    <col min="9994" max="10240" width="9.140625" style="1"/>
    <col min="10241" max="10241" width="5.85546875" style="1" customWidth="1"/>
    <col min="10242" max="10242" width="6.140625" style="1" customWidth="1"/>
    <col min="10243" max="10243" width="11.42578125" style="1" customWidth="1"/>
    <col min="10244" max="10244" width="15.85546875" style="1" customWidth="1"/>
    <col min="10245" max="10245" width="11.28515625" style="1" customWidth="1"/>
    <col min="10246" max="10246" width="10.85546875" style="1" customWidth="1"/>
    <col min="10247" max="10247" width="11" style="1" customWidth="1"/>
    <col min="10248" max="10248" width="11.140625" style="1" customWidth="1"/>
    <col min="10249" max="10249" width="10.7109375" style="1" customWidth="1"/>
    <col min="10250" max="10496" width="9.140625" style="1"/>
    <col min="10497" max="10497" width="5.85546875" style="1" customWidth="1"/>
    <col min="10498" max="10498" width="6.140625" style="1" customWidth="1"/>
    <col min="10499" max="10499" width="11.42578125" style="1" customWidth="1"/>
    <col min="10500" max="10500" width="15.85546875" style="1" customWidth="1"/>
    <col min="10501" max="10501" width="11.28515625" style="1" customWidth="1"/>
    <col min="10502" max="10502" width="10.85546875" style="1" customWidth="1"/>
    <col min="10503" max="10503" width="11" style="1" customWidth="1"/>
    <col min="10504" max="10504" width="11.140625" style="1" customWidth="1"/>
    <col min="10505" max="10505" width="10.7109375" style="1" customWidth="1"/>
    <col min="10506" max="10752" width="9.140625" style="1"/>
    <col min="10753" max="10753" width="5.85546875" style="1" customWidth="1"/>
    <col min="10754" max="10754" width="6.140625" style="1" customWidth="1"/>
    <col min="10755" max="10755" width="11.42578125" style="1" customWidth="1"/>
    <col min="10756" max="10756" width="15.85546875" style="1" customWidth="1"/>
    <col min="10757" max="10757" width="11.28515625" style="1" customWidth="1"/>
    <col min="10758" max="10758" width="10.85546875" style="1" customWidth="1"/>
    <col min="10759" max="10759" width="11" style="1" customWidth="1"/>
    <col min="10760" max="10760" width="11.140625" style="1" customWidth="1"/>
    <col min="10761" max="10761" width="10.7109375" style="1" customWidth="1"/>
    <col min="10762" max="11008" width="9.140625" style="1"/>
    <col min="11009" max="11009" width="5.85546875" style="1" customWidth="1"/>
    <col min="11010" max="11010" width="6.140625" style="1" customWidth="1"/>
    <col min="11011" max="11011" width="11.42578125" style="1" customWidth="1"/>
    <col min="11012" max="11012" width="15.85546875" style="1" customWidth="1"/>
    <col min="11013" max="11013" width="11.28515625" style="1" customWidth="1"/>
    <col min="11014" max="11014" width="10.85546875" style="1" customWidth="1"/>
    <col min="11015" max="11015" width="11" style="1" customWidth="1"/>
    <col min="11016" max="11016" width="11.140625" style="1" customWidth="1"/>
    <col min="11017" max="11017" width="10.7109375" style="1" customWidth="1"/>
    <col min="11018" max="11264" width="9.140625" style="1"/>
    <col min="11265" max="11265" width="5.85546875" style="1" customWidth="1"/>
    <col min="11266" max="11266" width="6.140625" style="1" customWidth="1"/>
    <col min="11267" max="11267" width="11.42578125" style="1" customWidth="1"/>
    <col min="11268" max="11268" width="15.85546875" style="1" customWidth="1"/>
    <col min="11269" max="11269" width="11.28515625" style="1" customWidth="1"/>
    <col min="11270" max="11270" width="10.85546875" style="1" customWidth="1"/>
    <col min="11271" max="11271" width="11" style="1" customWidth="1"/>
    <col min="11272" max="11272" width="11.140625" style="1" customWidth="1"/>
    <col min="11273" max="11273" width="10.7109375" style="1" customWidth="1"/>
    <col min="11274" max="11520" width="9.140625" style="1"/>
    <col min="11521" max="11521" width="5.85546875" style="1" customWidth="1"/>
    <col min="11522" max="11522" width="6.140625" style="1" customWidth="1"/>
    <col min="11523" max="11523" width="11.42578125" style="1" customWidth="1"/>
    <col min="11524" max="11524" width="15.85546875" style="1" customWidth="1"/>
    <col min="11525" max="11525" width="11.28515625" style="1" customWidth="1"/>
    <col min="11526" max="11526" width="10.85546875" style="1" customWidth="1"/>
    <col min="11527" max="11527" width="11" style="1" customWidth="1"/>
    <col min="11528" max="11528" width="11.140625" style="1" customWidth="1"/>
    <col min="11529" max="11529" width="10.7109375" style="1" customWidth="1"/>
    <col min="11530" max="11776" width="9.140625" style="1"/>
    <col min="11777" max="11777" width="5.85546875" style="1" customWidth="1"/>
    <col min="11778" max="11778" width="6.140625" style="1" customWidth="1"/>
    <col min="11779" max="11779" width="11.42578125" style="1" customWidth="1"/>
    <col min="11780" max="11780" width="15.85546875" style="1" customWidth="1"/>
    <col min="11781" max="11781" width="11.28515625" style="1" customWidth="1"/>
    <col min="11782" max="11782" width="10.85546875" style="1" customWidth="1"/>
    <col min="11783" max="11783" width="11" style="1" customWidth="1"/>
    <col min="11784" max="11784" width="11.140625" style="1" customWidth="1"/>
    <col min="11785" max="11785" width="10.7109375" style="1" customWidth="1"/>
    <col min="11786" max="12032" width="9.140625" style="1"/>
    <col min="12033" max="12033" width="5.85546875" style="1" customWidth="1"/>
    <col min="12034" max="12034" width="6.140625" style="1" customWidth="1"/>
    <col min="12035" max="12035" width="11.42578125" style="1" customWidth="1"/>
    <col min="12036" max="12036" width="15.85546875" style="1" customWidth="1"/>
    <col min="12037" max="12037" width="11.28515625" style="1" customWidth="1"/>
    <col min="12038" max="12038" width="10.85546875" style="1" customWidth="1"/>
    <col min="12039" max="12039" width="11" style="1" customWidth="1"/>
    <col min="12040" max="12040" width="11.140625" style="1" customWidth="1"/>
    <col min="12041" max="12041" width="10.7109375" style="1" customWidth="1"/>
    <col min="12042" max="12288" width="9.140625" style="1"/>
    <col min="12289" max="12289" width="5.85546875" style="1" customWidth="1"/>
    <col min="12290" max="12290" width="6.140625" style="1" customWidth="1"/>
    <col min="12291" max="12291" width="11.42578125" style="1" customWidth="1"/>
    <col min="12292" max="12292" width="15.85546875" style="1" customWidth="1"/>
    <col min="12293" max="12293" width="11.28515625" style="1" customWidth="1"/>
    <col min="12294" max="12294" width="10.85546875" style="1" customWidth="1"/>
    <col min="12295" max="12295" width="11" style="1" customWidth="1"/>
    <col min="12296" max="12296" width="11.140625" style="1" customWidth="1"/>
    <col min="12297" max="12297" width="10.7109375" style="1" customWidth="1"/>
    <col min="12298" max="12544" width="9.140625" style="1"/>
    <col min="12545" max="12545" width="5.85546875" style="1" customWidth="1"/>
    <col min="12546" max="12546" width="6.140625" style="1" customWidth="1"/>
    <col min="12547" max="12547" width="11.42578125" style="1" customWidth="1"/>
    <col min="12548" max="12548" width="15.85546875" style="1" customWidth="1"/>
    <col min="12549" max="12549" width="11.28515625" style="1" customWidth="1"/>
    <col min="12550" max="12550" width="10.85546875" style="1" customWidth="1"/>
    <col min="12551" max="12551" width="11" style="1" customWidth="1"/>
    <col min="12552" max="12552" width="11.140625" style="1" customWidth="1"/>
    <col min="12553" max="12553" width="10.7109375" style="1" customWidth="1"/>
    <col min="12554" max="12800" width="9.140625" style="1"/>
    <col min="12801" max="12801" width="5.85546875" style="1" customWidth="1"/>
    <col min="12802" max="12802" width="6.140625" style="1" customWidth="1"/>
    <col min="12803" max="12803" width="11.42578125" style="1" customWidth="1"/>
    <col min="12804" max="12804" width="15.85546875" style="1" customWidth="1"/>
    <col min="12805" max="12805" width="11.28515625" style="1" customWidth="1"/>
    <col min="12806" max="12806" width="10.85546875" style="1" customWidth="1"/>
    <col min="12807" max="12807" width="11" style="1" customWidth="1"/>
    <col min="12808" max="12808" width="11.140625" style="1" customWidth="1"/>
    <col min="12809" max="12809" width="10.7109375" style="1" customWidth="1"/>
    <col min="12810" max="13056" width="9.140625" style="1"/>
    <col min="13057" max="13057" width="5.85546875" style="1" customWidth="1"/>
    <col min="13058" max="13058" width="6.140625" style="1" customWidth="1"/>
    <col min="13059" max="13059" width="11.42578125" style="1" customWidth="1"/>
    <col min="13060" max="13060" width="15.85546875" style="1" customWidth="1"/>
    <col min="13061" max="13061" width="11.28515625" style="1" customWidth="1"/>
    <col min="13062" max="13062" width="10.85546875" style="1" customWidth="1"/>
    <col min="13063" max="13063" width="11" style="1" customWidth="1"/>
    <col min="13064" max="13064" width="11.140625" style="1" customWidth="1"/>
    <col min="13065" max="13065" width="10.7109375" style="1" customWidth="1"/>
    <col min="13066" max="13312" width="9.140625" style="1"/>
    <col min="13313" max="13313" width="5.85546875" style="1" customWidth="1"/>
    <col min="13314" max="13314" width="6.140625" style="1" customWidth="1"/>
    <col min="13315" max="13315" width="11.42578125" style="1" customWidth="1"/>
    <col min="13316" max="13316" width="15.85546875" style="1" customWidth="1"/>
    <col min="13317" max="13317" width="11.28515625" style="1" customWidth="1"/>
    <col min="13318" max="13318" width="10.85546875" style="1" customWidth="1"/>
    <col min="13319" max="13319" width="11" style="1" customWidth="1"/>
    <col min="13320" max="13320" width="11.140625" style="1" customWidth="1"/>
    <col min="13321" max="13321" width="10.7109375" style="1" customWidth="1"/>
    <col min="13322" max="13568" width="9.140625" style="1"/>
    <col min="13569" max="13569" width="5.85546875" style="1" customWidth="1"/>
    <col min="13570" max="13570" width="6.140625" style="1" customWidth="1"/>
    <col min="13571" max="13571" width="11.42578125" style="1" customWidth="1"/>
    <col min="13572" max="13572" width="15.85546875" style="1" customWidth="1"/>
    <col min="13573" max="13573" width="11.28515625" style="1" customWidth="1"/>
    <col min="13574" max="13574" width="10.85546875" style="1" customWidth="1"/>
    <col min="13575" max="13575" width="11" style="1" customWidth="1"/>
    <col min="13576" max="13576" width="11.140625" style="1" customWidth="1"/>
    <col min="13577" max="13577" width="10.7109375" style="1" customWidth="1"/>
    <col min="13578" max="13824" width="9.140625" style="1"/>
    <col min="13825" max="13825" width="5.85546875" style="1" customWidth="1"/>
    <col min="13826" max="13826" width="6.140625" style="1" customWidth="1"/>
    <col min="13827" max="13827" width="11.42578125" style="1" customWidth="1"/>
    <col min="13828" max="13828" width="15.85546875" style="1" customWidth="1"/>
    <col min="13829" max="13829" width="11.28515625" style="1" customWidth="1"/>
    <col min="13830" max="13830" width="10.85546875" style="1" customWidth="1"/>
    <col min="13831" max="13831" width="11" style="1" customWidth="1"/>
    <col min="13832" max="13832" width="11.140625" style="1" customWidth="1"/>
    <col min="13833" max="13833" width="10.7109375" style="1" customWidth="1"/>
    <col min="13834" max="14080" width="9.140625" style="1"/>
    <col min="14081" max="14081" width="5.85546875" style="1" customWidth="1"/>
    <col min="14082" max="14082" width="6.140625" style="1" customWidth="1"/>
    <col min="14083" max="14083" width="11.42578125" style="1" customWidth="1"/>
    <col min="14084" max="14084" width="15.85546875" style="1" customWidth="1"/>
    <col min="14085" max="14085" width="11.28515625" style="1" customWidth="1"/>
    <col min="14086" max="14086" width="10.85546875" style="1" customWidth="1"/>
    <col min="14087" max="14087" width="11" style="1" customWidth="1"/>
    <col min="14088" max="14088" width="11.140625" style="1" customWidth="1"/>
    <col min="14089" max="14089" width="10.7109375" style="1" customWidth="1"/>
    <col min="14090" max="14336" width="9.140625" style="1"/>
    <col min="14337" max="14337" width="5.85546875" style="1" customWidth="1"/>
    <col min="14338" max="14338" width="6.140625" style="1" customWidth="1"/>
    <col min="14339" max="14339" width="11.42578125" style="1" customWidth="1"/>
    <col min="14340" max="14340" width="15.85546875" style="1" customWidth="1"/>
    <col min="14341" max="14341" width="11.28515625" style="1" customWidth="1"/>
    <col min="14342" max="14342" width="10.85546875" style="1" customWidth="1"/>
    <col min="14343" max="14343" width="11" style="1" customWidth="1"/>
    <col min="14344" max="14344" width="11.140625" style="1" customWidth="1"/>
    <col min="14345" max="14345" width="10.7109375" style="1" customWidth="1"/>
    <col min="14346" max="14592" width="9.140625" style="1"/>
    <col min="14593" max="14593" width="5.85546875" style="1" customWidth="1"/>
    <col min="14594" max="14594" width="6.140625" style="1" customWidth="1"/>
    <col min="14595" max="14595" width="11.42578125" style="1" customWidth="1"/>
    <col min="14596" max="14596" width="15.85546875" style="1" customWidth="1"/>
    <col min="14597" max="14597" width="11.28515625" style="1" customWidth="1"/>
    <col min="14598" max="14598" width="10.85546875" style="1" customWidth="1"/>
    <col min="14599" max="14599" width="11" style="1" customWidth="1"/>
    <col min="14600" max="14600" width="11.140625" style="1" customWidth="1"/>
    <col min="14601" max="14601" width="10.7109375" style="1" customWidth="1"/>
    <col min="14602" max="14848" width="9.140625" style="1"/>
    <col min="14849" max="14849" width="5.85546875" style="1" customWidth="1"/>
    <col min="14850" max="14850" width="6.140625" style="1" customWidth="1"/>
    <col min="14851" max="14851" width="11.42578125" style="1" customWidth="1"/>
    <col min="14852" max="14852" width="15.85546875" style="1" customWidth="1"/>
    <col min="14853" max="14853" width="11.28515625" style="1" customWidth="1"/>
    <col min="14854" max="14854" width="10.85546875" style="1" customWidth="1"/>
    <col min="14855" max="14855" width="11" style="1" customWidth="1"/>
    <col min="14856" max="14856" width="11.140625" style="1" customWidth="1"/>
    <col min="14857" max="14857" width="10.7109375" style="1" customWidth="1"/>
    <col min="14858" max="15104" width="9.140625" style="1"/>
    <col min="15105" max="15105" width="5.85546875" style="1" customWidth="1"/>
    <col min="15106" max="15106" width="6.140625" style="1" customWidth="1"/>
    <col min="15107" max="15107" width="11.42578125" style="1" customWidth="1"/>
    <col min="15108" max="15108" width="15.85546875" style="1" customWidth="1"/>
    <col min="15109" max="15109" width="11.28515625" style="1" customWidth="1"/>
    <col min="15110" max="15110" width="10.85546875" style="1" customWidth="1"/>
    <col min="15111" max="15111" width="11" style="1" customWidth="1"/>
    <col min="15112" max="15112" width="11.140625" style="1" customWidth="1"/>
    <col min="15113" max="15113" width="10.7109375" style="1" customWidth="1"/>
    <col min="15114" max="15360" width="9.140625" style="1"/>
    <col min="15361" max="15361" width="5.85546875" style="1" customWidth="1"/>
    <col min="15362" max="15362" width="6.140625" style="1" customWidth="1"/>
    <col min="15363" max="15363" width="11.42578125" style="1" customWidth="1"/>
    <col min="15364" max="15364" width="15.85546875" style="1" customWidth="1"/>
    <col min="15365" max="15365" width="11.28515625" style="1" customWidth="1"/>
    <col min="15366" max="15366" width="10.85546875" style="1" customWidth="1"/>
    <col min="15367" max="15367" width="11" style="1" customWidth="1"/>
    <col min="15368" max="15368" width="11.140625" style="1" customWidth="1"/>
    <col min="15369" max="15369" width="10.7109375" style="1" customWidth="1"/>
    <col min="15370" max="15616" width="9.140625" style="1"/>
    <col min="15617" max="15617" width="5.85546875" style="1" customWidth="1"/>
    <col min="15618" max="15618" width="6.140625" style="1" customWidth="1"/>
    <col min="15619" max="15619" width="11.42578125" style="1" customWidth="1"/>
    <col min="15620" max="15620" width="15.85546875" style="1" customWidth="1"/>
    <col min="15621" max="15621" width="11.28515625" style="1" customWidth="1"/>
    <col min="15622" max="15622" width="10.85546875" style="1" customWidth="1"/>
    <col min="15623" max="15623" width="11" style="1" customWidth="1"/>
    <col min="15624" max="15624" width="11.140625" style="1" customWidth="1"/>
    <col min="15625" max="15625" width="10.7109375" style="1" customWidth="1"/>
    <col min="15626" max="15872" width="9.140625" style="1"/>
    <col min="15873" max="15873" width="5.85546875" style="1" customWidth="1"/>
    <col min="15874" max="15874" width="6.140625" style="1" customWidth="1"/>
    <col min="15875" max="15875" width="11.42578125" style="1" customWidth="1"/>
    <col min="15876" max="15876" width="15.85546875" style="1" customWidth="1"/>
    <col min="15877" max="15877" width="11.28515625" style="1" customWidth="1"/>
    <col min="15878" max="15878" width="10.85546875" style="1" customWidth="1"/>
    <col min="15879" max="15879" width="11" style="1" customWidth="1"/>
    <col min="15880" max="15880" width="11.140625" style="1" customWidth="1"/>
    <col min="15881" max="15881" width="10.7109375" style="1" customWidth="1"/>
    <col min="15882" max="16128" width="9.140625" style="1"/>
    <col min="16129" max="16129" width="5.85546875" style="1" customWidth="1"/>
    <col min="16130" max="16130" width="6.140625" style="1" customWidth="1"/>
    <col min="16131" max="16131" width="11.42578125" style="1" customWidth="1"/>
    <col min="16132" max="16132" width="15.85546875" style="1" customWidth="1"/>
    <col min="16133" max="16133" width="11.28515625" style="1" customWidth="1"/>
    <col min="16134" max="16134" width="10.85546875" style="1" customWidth="1"/>
    <col min="16135" max="16135" width="11" style="1" customWidth="1"/>
    <col min="16136" max="16136" width="11.140625" style="1" customWidth="1"/>
    <col min="16137" max="16137" width="10.7109375" style="1" customWidth="1"/>
    <col min="16138" max="16384" width="9.140625" style="1"/>
  </cols>
  <sheetData>
    <row r="1" spans="1:256" ht="13.5" thickTop="1" x14ac:dyDescent="0.2">
      <c r="A1" s="316" t="s">
        <v>2</v>
      </c>
      <c r="B1" s="317"/>
      <c r="C1" s="186" t="s">
        <v>105</v>
      </c>
      <c r="D1" s="187"/>
      <c r="E1" s="188"/>
      <c r="F1" s="187"/>
      <c r="G1" s="189" t="s">
        <v>75</v>
      </c>
      <c r="H1" s="190" t="s">
        <v>441</v>
      </c>
      <c r="I1" s="191"/>
    </row>
    <row r="2" spans="1:256" ht="13.5" thickBot="1" x14ac:dyDescent="0.25">
      <c r="A2" s="318" t="s">
        <v>76</v>
      </c>
      <c r="B2" s="319"/>
      <c r="C2" s="192" t="s">
        <v>443</v>
      </c>
      <c r="D2" s="193"/>
      <c r="E2" s="194"/>
      <c r="F2" s="193"/>
      <c r="G2" s="320" t="s">
        <v>442</v>
      </c>
      <c r="H2" s="321"/>
      <c r="I2" s="322"/>
    </row>
    <row r="3" spans="1:256" ht="13.5" thickTop="1" x14ac:dyDescent="0.2">
      <c r="F3" s="127"/>
    </row>
    <row r="4" spans="1:256" ht="19.5" customHeight="1" x14ac:dyDescent="0.25">
      <c r="A4" s="195" t="s">
        <v>77</v>
      </c>
      <c r="B4" s="196"/>
      <c r="C4" s="196"/>
      <c r="D4" s="196"/>
      <c r="E4" s="197"/>
      <c r="F4" s="196"/>
      <c r="G4" s="196"/>
      <c r="H4" s="196"/>
      <c r="I4" s="196"/>
    </row>
    <row r="5" spans="1:256" ht="13.5" thickBot="1" x14ac:dyDescent="0.25"/>
    <row r="6" spans="1:256" s="127" customFormat="1" ht="13.5" thickBot="1" x14ac:dyDescent="0.25">
      <c r="A6" s="198"/>
      <c r="B6" s="199" t="s">
        <v>78</v>
      </c>
      <c r="C6" s="199"/>
      <c r="D6" s="200"/>
      <c r="E6" s="201" t="s">
        <v>25</v>
      </c>
      <c r="F6" s="202" t="s">
        <v>26</v>
      </c>
      <c r="G6" s="202" t="s">
        <v>27</v>
      </c>
      <c r="H6" s="202" t="s">
        <v>28</v>
      </c>
      <c r="I6" s="203" t="s">
        <v>29</v>
      </c>
    </row>
    <row r="7" spans="1:256" s="127" customFormat="1" x14ac:dyDescent="0.2">
      <c r="A7" s="293" t="str">
        <f>'02 02 Pol'!B7</f>
        <v>95</v>
      </c>
      <c r="B7" s="62" t="str">
        <f>'02 02 Pol'!C7</f>
        <v>Dokončovací konstrukce na pozemních stavbách</v>
      </c>
      <c r="D7" s="204"/>
      <c r="E7" s="294">
        <f>'02 02 Pol'!BA9</f>
        <v>0</v>
      </c>
      <c r="F7" s="295">
        <f>'02 02 Pol'!BB9</f>
        <v>0</v>
      </c>
      <c r="G7" s="295">
        <f>'02 02 Pol'!BC9</f>
        <v>0</v>
      </c>
      <c r="H7" s="295">
        <f>'02 02 Pol'!BD9</f>
        <v>0</v>
      </c>
      <c r="I7" s="296">
        <f>'02 02 Pol'!BE9</f>
        <v>0</v>
      </c>
    </row>
    <row r="8" spans="1:256" s="127" customFormat="1" x14ac:dyDescent="0.2">
      <c r="A8" s="293" t="str">
        <f>'02 02 Pol'!B10</f>
        <v>96</v>
      </c>
      <c r="B8" s="62" t="str">
        <f>'02 02 Pol'!C10</f>
        <v>Bourání konstrukcí</v>
      </c>
      <c r="D8" s="204"/>
      <c r="E8" s="294">
        <f>'02 02 Pol'!BA13</f>
        <v>0</v>
      </c>
      <c r="F8" s="295">
        <f>'02 02 Pol'!BB13</f>
        <v>0</v>
      </c>
      <c r="G8" s="295">
        <f>'02 02 Pol'!BC13</f>
        <v>0</v>
      </c>
      <c r="H8" s="295">
        <f>'02 02 Pol'!BD13</f>
        <v>0</v>
      </c>
      <c r="I8" s="296">
        <f>'02 02 Pol'!BE13</f>
        <v>0</v>
      </c>
    </row>
    <row r="9" spans="1:256" s="127" customFormat="1" x14ac:dyDescent="0.2">
      <c r="A9" s="293" t="str">
        <f>'02 02 Pol'!B14</f>
        <v>721</v>
      </c>
      <c r="B9" s="62" t="str">
        <f>'02 02 Pol'!C14</f>
        <v>Vnitřní kanalizace</v>
      </c>
      <c r="D9" s="204"/>
      <c r="E9" s="294">
        <f>'02 02 Pol'!BA32</f>
        <v>0</v>
      </c>
      <c r="F9" s="295">
        <f>'02 02 Pol'!BB32</f>
        <v>0</v>
      </c>
      <c r="G9" s="295">
        <f>'02 02 Pol'!BC32</f>
        <v>0</v>
      </c>
      <c r="H9" s="295">
        <f>'02 02 Pol'!BD32</f>
        <v>0</v>
      </c>
      <c r="I9" s="296">
        <f>'02 02 Pol'!BE32</f>
        <v>0</v>
      </c>
    </row>
    <row r="10" spans="1:256" s="127" customFormat="1" x14ac:dyDescent="0.2">
      <c r="A10" s="293" t="str">
        <f>'02 02 Pol'!B33</f>
        <v>722</v>
      </c>
      <c r="B10" s="62" t="str">
        <f>'02 02 Pol'!C33</f>
        <v>Vnitřní vodovod</v>
      </c>
      <c r="D10" s="204"/>
      <c r="E10" s="294">
        <f>'02 02 Pol'!BA53</f>
        <v>0</v>
      </c>
      <c r="F10" s="295">
        <f>'02 02 Pol'!BB53</f>
        <v>0</v>
      </c>
      <c r="G10" s="295">
        <f>'02 02 Pol'!BC53</f>
        <v>0</v>
      </c>
      <c r="H10" s="295">
        <f>'02 02 Pol'!BD53</f>
        <v>0</v>
      </c>
      <c r="I10" s="296">
        <f>'02 02 Pol'!BE53</f>
        <v>0</v>
      </c>
    </row>
    <row r="11" spans="1:256" s="127" customFormat="1" x14ac:dyDescent="0.2">
      <c r="A11" s="293" t="str">
        <f>'02 02 Pol'!B54</f>
        <v>725</v>
      </c>
      <c r="B11" s="62" t="str">
        <f>'02 02 Pol'!C54</f>
        <v>Zařizovací předměty</v>
      </c>
      <c r="D11" s="204"/>
      <c r="E11" s="294">
        <f>'02 02 Pol'!BA71</f>
        <v>0</v>
      </c>
      <c r="F11" s="295">
        <f>'02 02 Pol'!BB71</f>
        <v>0</v>
      </c>
      <c r="G11" s="295">
        <f>'02 02 Pol'!BC71</f>
        <v>0</v>
      </c>
      <c r="H11" s="295">
        <f>'02 02 Pol'!BD71</f>
        <v>0</v>
      </c>
      <c r="I11" s="296">
        <f>'02 02 Pol'!BE71</f>
        <v>0</v>
      </c>
    </row>
    <row r="12" spans="1:256" s="127" customFormat="1" ht="13.5" thickBot="1" x14ac:dyDescent="0.25">
      <c r="A12" s="293" t="str">
        <f>'02 02 Pol'!B72</f>
        <v>D96</v>
      </c>
      <c r="B12" s="62" t="str">
        <f>'02 02 Pol'!C72</f>
        <v>Přesuny suti a vybouraných hmot</v>
      </c>
      <c r="D12" s="204"/>
      <c r="E12" s="294">
        <f>'02 02 Pol'!BA79</f>
        <v>0</v>
      </c>
      <c r="F12" s="295">
        <f>'02 02 Pol'!BB79</f>
        <v>0</v>
      </c>
      <c r="G12" s="295">
        <f>'02 02 Pol'!BC79</f>
        <v>0</v>
      </c>
      <c r="H12" s="295">
        <f>'02 02 Pol'!BD79</f>
        <v>0</v>
      </c>
      <c r="I12" s="296">
        <f>'02 02 Pol'!BE79</f>
        <v>0</v>
      </c>
    </row>
    <row r="13" spans="1:256" ht="13.5" thickBot="1" x14ac:dyDescent="0.25">
      <c r="A13" s="205"/>
      <c r="B13" s="206" t="s">
        <v>79</v>
      </c>
      <c r="C13" s="206"/>
      <c r="D13" s="207"/>
      <c r="E13" s="208">
        <f>SUM(E7:E12)</f>
        <v>0</v>
      </c>
      <c r="F13" s="209">
        <f>SUM(F7:F12)</f>
        <v>0</v>
      </c>
      <c r="G13" s="209">
        <f>SUM(G7:G12)</f>
        <v>0</v>
      </c>
      <c r="H13" s="209">
        <f>SUM(H7:H12)</f>
        <v>0</v>
      </c>
      <c r="I13" s="210">
        <f>SUM(I7:I12)</f>
        <v>0</v>
      </c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/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 s="14"/>
      <c r="FG13" s="14"/>
      <c r="FH13" s="14"/>
      <c r="FI13" s="14"/>
      <c r="FJ13" s="14"/>
      <c r="FK13" s="14"/>
      <c r="FL13" s="14"/>
      <c r="FM13" s="14"/>
      <c r="FN13" s="14"/>
      <c r="FO13" s="14"/>
      <c r="FP13" s="14"/>
      <c r="FQ13" s="14"/>
      <c r="FR13" s="14"/>
      <c r="FS13" s="14"/>
      <c r="FT13" s="14"/>
      <c r="FU13" s="14"/>
      <c r="FV13" s="14"/>
      <c r="FW13" s="14"/>
      <c r="FX13" s="14"/>
      <c r="FY13" s="14"/>
      <c r="FZ13" s="14"/>
      <c r="GA13" s="14"/>
      <c r="GB13" s="14"/>
      <c r="GC13" s="14"/>
      <c r="GD13" s="14"/>
      <c r="GE13" s="14"/>
      <c r="GF13" s="14"/>
      <c r="GG13" s="14"/>
      <c r="GH13" s="14"/>
      <c r="GI13" s="14"/>
      <c r="GJ13" s="14"/>
      <c r="GK13" s="14"/>
      <c r="GL13" s="14"/>
      <c r="GM13" s="14"/>
      <c r="GN13" s="14"/>
      <c r="GO13" s="14"/>
      <c r="GP13" s="14"/>
      <c r="GQ13" s="14"/>
      <c r="GR13" s="14"/>
      <c r="GS13" s="14"/>
      <c r="GT13" s="14"/>
      <c r="GU13" s="14"/>
      <c r="GV13" s="14"/>
      <c r="GW13" s="14"/>
      <c r="GX13" s="14"/>
      <c r="GY13" s="14"/>
      <c r="GZ13" s="14"/>
      <c r="HA13" s="14"/>
      <c r="HB13" s="14"/>
      <c r="HC13" s="14"/>
      <c r="HD13" s="14"/>
      <c r="HE13" s="14"/>
      <c r="HF13" s="14"/>
      <c r="HG13" s="14"/>
      <c r="HH13" s="14"/>
      <c r="HI13" s="14"/>
      <c r="HJ13" s="14"/>
      <c r="HK13" s="14"/>
      <c r="HL13" s="14"/>
      <c r="HM13" s="14"/>
      <c r="HN13" s="14"/>
      <c r="HO13" s="14"/>
      <c r="HP13" s="14"/>
      <c r="HQ13" s="14"/>
      <c r="HR13" s="14"/>
      <c r="HS13" s="14"/>
      <c r="HT13" s="14"/>
      <c r="HU13" s="14"/>
      <c r="HV13" s="14"/>
      <c r="HW13" s="14"/>
      <c r="HX13" s="14"/>
      <c r="HY13" s="14"/>
      <c r="HZ13" s="14"/>
      <c r="IA13" s="14"/>
      <c r="IB13" s="14"/>
      <c r="IC13" s="14"/>
      <c r="ID13" s="14"/>
      <c r="IE13" s="14"/>
      <c r="IF13" s="14"/>
      <c r="IG13" s="14"/>
      <c r="IH13" s="14"/>
      <c r="II13" s="14"/>
      <c r="IJ13" s="14"/>
      <c r="IK13" s="14"/>
      <c r="IL13" s="14"/>
      <c r="IM13" s="14"/>
      <c r="IN13" s="14"/>
      <c r="IO13" s="14"/>
      <c r="IP13" s="14"/>
      <c r="IQ13" s="14"/>
      <c r="IR13" s="14"/>
      <c r="IS13" s="14"/>
      <c r="IT13" s="14"/>
      <c r="IU13" s="14"/>
      <c r="IV13" s="14"/>
    </row>
    <row r="14" spans="1:256" x14ac:dyDescent="0.2">
      <c r="A14" s="127"/>
      <c r="B14" s="127"/>
      <c r="C14" s="127"/>
      <c r="D14" s="127"/>
      <c r="E14" s="127"/>
      <c r="F14" s="127"/>
      <c r="G14" s="127"/>
      <c r="H14" s="127"/>
      <c r="I14" s="127"/>
    </row>
    <row r="15" spans="1:256" ht="18" x14ac:dyDescent="0.25">
      <c r="A15" s="196" t="s">
        <v>80</v>
      </c>
      <c r="B15" s="196"/>
      <c r="C15" s="196"/>
      <c r="D15" s="196"/>
      <c r="E15" s="196"/>
      <c r="F15" s="196"/>
      <c r="G15" s="211"/>
      <c r="H15" s="196"/>
      <c r="I15" s="196"/>
      <c r="BA15" s="133"/>
      <c r="BB15" s="133"/>
      <c r="BC15" s="133"/>
      <c r="BD15" s="133"/>
      <c r="BE15" s="133"/>
    </row>
    <row r="16" spans="1:256" ht="13.5" thickBot="1" x14ac:dyDescent="0.25"/>
    <row r="17" spans="1:53" x14ac:dyDescent="0.2">
      <c r="A17" s="162" t="s">
        <v>81</v>
      </c>
      <c r="B17" s="163"/>
      <c r="C17" s="163"/>
      <c r="D17" s="212"/>
      <c r="E17" s="213" t="s">
        <v>82</v>
      </c>
      <c r="F17" s="214" t="s">
        <v>12</v>
      </c>
      <c r="G17" s="215" t="s">
        <v>83</v>
      </c>
      <c r="H17" s="216"/>
      <c r="I17" s="217" t="s">
        <v>82</v>
      </c>
    </row>
    <row r="18" spans="1:53" x14ac:dyDescent="0.2">
      <c r="A18" s="156" t="s">
        <v>431</v>
      </c>
      <c r="B18" s="147"/>
      <c r="C18" s="147"/>
      <c r="D18" s="218"/>
      <c r="E18" s="219"/>
      <c r="F18" s="220"/>
      <c r="G18" s="221">
        <v>0</v>
      </c>
      <c r="H18" s="222"/>
      <c r="I18" s="223">
        <f t="shared" ref="I18:I25" si="0">E18+F18*G18/100</f>
        <v>0</v>
      </c>
      <c r="BA18" s="1">
        <v>0</v>
      </c>
    </row>
    <row r="19" spans="1:53" x14ac:dyDescent="0.2">
      <c r="A19" s="156" t="s">
        <v>432</v>
      </c>
      <c r="B19" s="147"/>
      <c r="C19" s="147"/>
      <c r="D19" s="218"/>
      <c r="E19" s="219"/>
      <c r="F19" s="220"/>
      <c r="G19" s="221">
        <v>0</v>
      </c>
      <c r="H19" s="222"/>
      <c r="I19" s="223">
        <f t="shared" si="0"/>
        <v>0</v>
      </c>
      <c r="BA19" s="1">
        <v>0</v>
      </c>
    </row>
    <row r="20" spans="1:53" x14ac:dyDescent="0.2">
      <c r="A20" s="156" t="s">
        <v>433</v>
      </c>
      <c r="B20" s="147"/>
      <c r="C20" s="147"/>
      <c r="D20" s="218"/>
      <c r="E20" s="219"/>
      <c r="F20" s="220"/>
      <c r="G20" s="221">
        <v>0</v>
      </c>
      <c r="H20" s="222"/>
      <c r="I20" s="223">
        <f t="shared" si="0"/>
        <v>0</v>
      </c>
      <c r="BA20" s="1">
        <v>0</v>
      </c>
    </row>
    <row r="21" spans="1:53" x14ac:dyDescent="0.2">
      <c r="A21" s="156" t="s">
        <v>434</v>
      </c>
      <c r="B21" s="147"/>
      <c r="C21" s="147"/>
      <c r="D21" s="218"/>
      <c r="E21" s="219"/>
      <c r="F21" s="220"/>
      <c r="G21" s="221">
        <v>0</v>
      </c>
      <c r="H21" s="222"/>
      <c r="I21" s="223">
        <f t="shared" si="0"/>
        <v>0</v>
      </c>
      <c r="BA21" s="1">
        <v>0</v>
      </c>
    </row>
    <row r="22" spans="1:53" x14ac:dyDescent="0.2">
      <c r="A22" s="156" t="s">
        <v>435</v>
      </c>
      <c r="B22" s="147"/>
      <c r="C22" s="147"/>
      <c r="D22" s="218"/>
      <c r="E22" s="219"/>
      <c r="F22" s="220"/>
      <c r="G22" s="221">
        <v>0</v>
      </c>
      <c r="H22" s="222"/>
      <c r="I22" s="223">
        <f t="shared" si="0"/>
        <v>0</v>
      </c>
      <c r="BA22" s="1">
        <v>1</v>
      </c>
    </row>
    <row r="23" spans="1:53" x14ac:dyDescent="0.2">
      <c r="A23" s="156" t="s">
        <v>436</v>
      </c>
      <c r="B23" s="147"/>
      <c r="C23" s="147"/>
      <c r="D23" s="218"/>
      <c r="E23" s="219"/>
      <c r="F23" s="220"/>
      <c r="G23" s="221">
        <v>0</v>
      </c>
      <c r="H23" s="222"/>
      <c r="I23" s="223">
        <f t="shared" si="0"/>
        <v>0</v>
      </c>
      <c r="BA23" s="1">
        <v>1</v>
      </c>
    </row>
    <row r="24" spans="1:53" x14ac:dyDescent="0.2">
      <c r="A24" s="156" t="s">
        <v>437</v>
      </c>
      <c r="B24" s="147"/>
      <c r="C24" s="147"/>
      <c r="D24" s="218"/>
      <c r="E24" s="219"/>
      <c r="F24" s="220"/>
      <c r="G24" s="221">
        <v>0</v>
      </c>
      <c r="H24" s="222"/>
      <c r="I24" s="223">
        <f t="shared" si="0"/>
        <v>0</v>
      </c>
      <c r="BA24" s="1">
        <v>2</v>
      </c>
    </row>
    <row r="25" spans="1:53" x14ac:dyDescent="0.2">
      <c r="A25" s="156" t="s">
        <v>438</v>
      </c>
      <c r="B25" s="147"/>
      <c r="C25" s="147"/>
      <c r="D25" s="218"/>
      <c r="E25" s="219"/>
      <c r="F25" s="220"/>
      <c r="G25" s="221">
        <v>0</v>
      </c>
      <c r="H25" s="222"/>
      <c r="I25" s="223">
        <f t="shared" si="0"/>
        <v>0</v>
      </c>
      <c r="BA25" s="1">
        <v>2</v>
      </c>
    </row>
    <row r="26" spans="1:53" ht="13.5" thickBot="1" x14ac:dyDescent="0.25">
      <c r="A26" s="224"/>
      <c r="B26" s="225" t="s">
        <v>84</v>
      </c>
      <c r="C26" s="226"/>
      <c r="D26" s="227"/>
      <c r="E26" s="228"/>
      <c r="F26" s="229"/>
      <c r="G26" s="229"/>
      <c r="H26" s="323">
        <f>SUM(I18:I25)</f>
        <v>0</v>
      </c>
      <c r="I26" s="324"/>
    </row>
    <row r="28" spans="1:53" x14ac:dyDescent="0.2">
      <c r="B28" s="14"/>
      <c r="F28" s="230"/>
      <c r="G28" s="231"/>
      <c r="H28" s="231"/>
      <c r="I28" s="46"/>
    </row>
    <row r="29" spans="1:53" x14ac:dyDescent="0.2">
      <c r="F29" s="230"/>
      <c r="G29" s="231"/>
      <c r="H29" s="231"/>
      <c r="I29" s="46"/>
    </row>
    <row r="30" spans="1:53" x14ac:dyDescent="0.2">
      <c r="F30" s="230"/>
      <c r="G30" s="231"/>
      <c r="H30" s="231"/>
      <c r="I30" s="46"/>
    </row>
    <row r="31" spans="1:53" x14ac:dyDescent="0.2">
      <c r="F31" s="230"/>
      <c r="G31" s="231"/>
      <c r="H31" s="231"/>
      <c r="I31" s="46"/>
    </row>
    <row r="32" spans="1:53" x14ac:dyDescent="0.2">
      <c r="F32" s="230"/>
      <c r="G32" s="231"/>
      <c r="H32" s="231"/>
      <c r="I32" s="46"/>
    </row>
    <row r="33" spans="6:9" x14ac:dyDescent="0.2">
      <c r="F33" s="230"/>
      <c r="G33" s="231"/>
      <c r="H33" s="231"/>
      <c r="I33" s="46"/>
    </row>
    <row r="34" spans="6:9" x14ac:dyDescent="0.2">
      <c r="F34" s="230"/>
      <c r="G34" s="231"/>
      <c r="H34" s="231"/>
      <c r="I34" s="46"/>
    </row>
    <row r="35" spans="6:9" x14ac:dyDescent="0.2">
      <c r="F35" s="230"/>
      <c r="G35" s="231"/>
      <c r="H35" s="231"/>
      <c r="I35" s="46"/>
    </row>
    <row r="36" spans="6:9" x14ac:dyDescent="0.2">
      <c r="F36" s="230"/>
      <c r="G36" s="231"/>
      <c r="H36" s="231"/>
      <c r="I36" s="46"/>
    </row>
    <row r="37" spans="6:9" x14ac:dyDescent="0.2">
      <c r="F37" s="230"/>
      <c r="G37" s="231"/>
      <c r="H37" s="231"/>
      <c r="I37" s="46"/>
    </row>
    <row r="38" spans="6:9" x14ac:dyDescent="0.2">
      <c r="F38" s="230"/>
      <c r="G38" s="231"/>
      <c r="H38" s="231"/>
      <c r="I38" s="46"/>
    </row>
    <row r="39" spans="6:9" x14ac:dyDescent="0.2">
      <c r="F39" s="230"/>
      <c r="G39" s="231"/>
      <c r="H39" s="231"/>
      <c r="I39" s="46"/>
    </row>
    <row r="40" spans="6:9" x14ac:dyDescent="0.2">
      <c r="F40" s="230"/>
      <c r="G40" s="231"/>
      <c r="H40" s="231"/>
      <c r="I40" s="46"/>
    </row>
    <row r="41" spans="6:9" x14ac:dyDescent="0.2">
      <c r="F41" s="230"/>
      <c r="G41" s="231"/>
      <c r="H41" s="231"/>
      <c r="I41" s="46"/>
    </row>
    <row r="42" spans="6:9" x14ac:dyDescent="0.2">
      <c r="F42" s="230"/>
      <c r="G42" s="231"/>
      <c r="H42" s="231"/>
      <c r="I42" s="46"/>
    </row>
    <row r="43" spans="6:9" x14ac:dyDescent="0.2">
      <c r="F43" s="230"/>
      <c r="G43" s="231"/>
      <c r="H43" s="231"/>
      <c r="I43" s="46"/>
    </row>
    <row r="44" spans="6:9" x14ac:dyDescent="0.2">
      <c r="F44" s="230"/>
      <c r="G44" s="231"/>
      <c r="H44" s="231"/>
      <c r="I44" s="46"/>
    </row>
    <row r="45" spans="6:9" x14ac:dyDescent="0.2">
      <c r="F45" s="230"/>
      <c r="G45" s="231"/>
      <c r="H45" s="231"/>
      <c r="I45" s="46"/>
    </row>
    <row r="46" spans="6:9" x14ac:dyDescent="0.2">
      <c r="F46" s="230"/>
      <c r="G46" s="231"/>
      <c r="H46" s="231"/>
      <c r="I46" s="46"/>
    </row>
    <row r="47" spans="6:9" x14ac:dyDescent="0.2">
      <c r="F47" s="230"/>
      <c r="G47" s="231"/>
      <c r="H47" s="231"/>
      <c r="I47" s="46"/>
    </row>
    <row r="48" spans="6:9" x14ac:dyDescent="0.2">
      <c r="F48" s="230"/>
      <c r="G48" s="231"/>
      <c r="H48" s="231"/>
      <c r="I48" s="46"/>
    </row>
    <row r="49" spans="6:9" x14ac:dyDescent="0.2">
      <c r="F49" s="230"/>
      <c r="G49" s="231"/>
      <c r="H49" s="231"/>
      <c r="I49" s="46"/>
    </row>
    <row r="50" spans="6:9" x14ac:dyDescent="0.2">
      <c r="F50" s="230"/>
      <c r="G50" s="231"/>
      <c r="H50" s="231"/>
      <c r="I50" s="46"/>
    </row>
    <row r="51" spans="6:9" x14ac:dyDescent="0.2">
      <c r="F51" s="230"/>
      <c r="G51" s="231"/>
      <c r="H51" s="231"/>
      <c r="I51" s="46"/>
    </row>
    <row r="52" spans="6:9" x14ac:dyDescent="0.2">
      <c r="F52" s="230"/>
      <c r="G52" s="231"/>
      <c r="H52" s="231"/>
      <c r="I52" s="46"/>
    </row>
    <row r="53" spans="6:9" x14ac:dyDescent="0.2">
      <c r="F53" s="230"/>
      <c r="G53" s="231"/>
      <c r="H53" s="231"/>
      <c r="I53" s="46"/>
    </row>
    <row r="54" spans="6:9" x14ac:dyDescent="0.2">
      <c r="F54" s="230"/>
      <c r="G54" s="231"/>
      <c r="H54" s="231"/>
      <c r="I54" s="46"/>
    </row>
    <row r="55" spans="6:9" x14ac:dyDescent="0.2">
      <c r="F55" s="230"/>
      <c r="G55" s="231"/>
      <c r="H55" s="231"/>
      <c r="I55" s="46"/>
    </row>
    <row r="56" spans="6:9" x14ac:dyDescent="0.2">
      <c r="F56" s="230"/>
      <c r="G56" s="231"/>
      <c r="H56" s="231"/>
      <c r="I56" s="46"/>
    </row>
    <row r="57" spans="6:9" x14ac:dyDescent="0.2">
      <c r="F57" s="230"/>
      <c r="G57" s="231"/>
      <c r="H57" s="231"/>
      <c r="I57" s="46"/>
    </row>
    <row r="58" spans="6:9" x14ac:dyDescent="0.2">
      <c r="F58" s="230"/>
      <c r="G58" s="231"/>
      <c r="H58" s="231"/>
      <c r="I58" s="46"/>
    </row>
    <row r="59" spans="6:9" x14ac:dyDescent="0.2">
      <c r="F59" s="230"/>
      <c r="G59" s="231"/>
      <c r="H59" s="231"/>
      <c r="I59" s="46"/>
    </row>
    <row r="60" spans="6:9" x14ac:dyDescent="0.2">
      <c r="F60" s="230"/>
      <c r="G60" s="231"/>
      <c r="H60" s="231"/>
      <c r="I60" s="46"/>
    </row>
    <row r="61" spans="6:9" x14ac:dyDescent="0.2">
      <c r="F61" s="230"/>
      <c r="G61" s="231"/>
      <c r="H61" s="231"/>
      <c r="I61" s="46"/>
    </row>
    <row r="62" spans="6:9" x14ac:dyDescent="0.2">
      <c r="F62" s="230"/>
      <c r="G62" s="231"/>
      <c r="H62" s="231"/>
      <c r="I62" s="46"/>
    </row>
    <row r="63" spans="6:9" x14ac:dyDescent="0.2">
      <c r="F63" s="230"/>
      <c r="G63" s="231"/>
      <c r="H63" s="231"/>
      <c r="I63" s="46"/>
    </row>
    <row r="64" spans="6:9" x14ac:dyDescent="0.2">
      <c r="F64" s="230"/>
      <c r="G64" s="231"/>
      <c r="H64" s="231"/>
      <c r="I64" s="46"/>
    </row>
    <row r="65" spans="6:9" x14ac:dyDescent="0.2">
      <c r="F65" s="230"/>
      <c r="G65" s="231"/>
      <c r="H65" s="231"/>
      <c r="I65" s="46"/>
    </row>
    <row r="66" spans="6:9" x14ac:dyDescent="0.2">
      <c r="F66" s="230"/>
      <c r="G66" s="231"/>
      <c r="H66" s="231"/>
      <c r="I66" s="46"/>
    </row>
    <row r="67" spans="6:9" x14ac:dyDescent="0.2">
      <c r="F67" s="230"/>
      <c r="G67" s="231"/>
      <c r="H67" s="231"/>
      <c r="I67" s="46"/>
    </row>
    <row r="68" spans="6:9" x14ac:dyDescent="0.2">
      <c r="F68" s="230"/>
      <c r="G68" s="231"/>
      <c r="H68" s="231"/>
      <c r="I68" s="46"/>
    </row>
    <row r="69" spans="6:9" x14ac:dyDescent="0.2">
      <c r="F69" s="230"/>
      <c r="G69" s="231"/>
      <c r="H69" s="231"/>
      <c r="I69" s="46"/>
    </row>
    <row r="70" spans="6:9" x14ac:dyDescent="0.2">
      <c r="F70" s="230"/>
      <c r="G70" s="231"/>
      <c r="H70" s="231"/>
      <c r="I70" s="46"/>
    </row>
    <row r="71" spans="6:9" x14ac:dyDescent="0.2">
      <c r="F71" s="230"/>
      <c r="G71" s="231"/>
      <c r="H71" s="231"/>
      <c r="I71" s="46"/>
    </row>
    <row r="72" spans="6:9" x14ac:dyDescent="0.2">
      <c r="F72" s="230"/>
      <c r="G72" s="231"/>
      <c r="H72" s="231"/>
      <c r="I72" s="46"/>
    </row>
    <row r="73" spans="6:9" x14ac:dyDescent="0.2">
      <c r="F73" s="230"/>
      <c r="G73" s="231"/>
      <c r="H73" s="231"/>
      <c r="I73" s="46"/>
    </row>
    <row r="74" spans="6:9" x14ac:dyDescent="0.2">
      <c r="F74" s="230"/>
      <c r="G74" s="231"/>
      <c r="H74" s="231"/>
      <c r="I74" s="46"/>
    </row>
    <row r="75" spans="6:9" x14ac:dyDescent="0.2">
      <c r="F75" s="230"/>
      <c r="G75" s="231"/>
      <c r="H75" s="231"/>
      <c r="I75" s="46"/>
    </row>
    <row r="76" spans="6:9" x14ac:dyDescent="0.2">
      <c r="F76" s="230"/>
      <c r="G76" s="231"/>
      <c r="H76" s="231"/>
      <c r="I76" s="46"/>
    </row>
    <row r="77" spans="6:9" x14ac:dyDescent="0.2">
      <c r="F77" s="230"/>
      <c r="G77" s="231"/>
      <c r="H77" s="231"/>
      <c r="I77" s="46"/>
    </row>
  </sheetData>
  <mergeCells count="4">
    <mergeCell ref="A1:B1"/>
    <mergeCell ref="A2:B2"/>
    <mergeCell ref="G2:I2"/>
    <mergeCell ref="H26:I26"/>
  </mergeCells>
  <pageMargins left="0.98425196850393704" right="0.39370078740157483" top="0.78740157480314965" bottom="0.78740157480314965" header="0" footer="0.19685039370078741"/>
  <pageSetup paperSize="9" scale="90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D0794-0176-4D35-B118-E91CDFF0A130}">
  <sheetPr codeName="List3"/>
  <dimension ref="A1:CB152"/>
  <sheetViews>
    <sheetView showGridLines="0" showZeros="0" zoomScaleNormal="100" zoomScaleSheetLayoutView="100" workbookViewId="0">
      <selection activeCell="J1" sqref="J1:J1048576 K1:K1048576"/>
    </sheetView>
  </sheetViews>
  <sheetFormatPr defaultRowHeight="12.75" x14ac:dyDescent="0.2"/>
  <cols>
    <col min="1" max="1" width="4.42578125" style="232" customWidth="1"/>
    <col min="2" max="2" width="11.5703125" style="232" customWidth="1"/>
    <col min="3" max="3" width="40.42578125" style="232" customWidth="1"/>
    <col min="4" max="4" width="5.5703125" style="232" customWidth="1"/>
    <col min="5" max="5" width="8.5703125" style="242" customWidth="1"/>
    <col min="6" max="6" width="9.85546875" style="232" customWidth="1"/>
    <col min="7" max="7" width="13.85546875" style="232" customWidth="1"/>
    <col min="8" max="8" width="11.7109375" style="232" hidden="1" customWidth="1"/>
    <col min="9" max="9" width="11.5703125" style="232" hidden="1" customWidth="1"/>
    <col min="10" max="10" width="11" style="232" hidden="1" customWidth="1"/>
    <col min="11" max="11" width="10.42578125" style="232" hidden="1" customWidth="1"/>
    <col min="12" max="12" width="75.42578125" style="232" customWidth="1"/>
    <col min="13" max="13" width="45.28515625" style="232" customWidth="1"/>
    <col min="14" max="256" width="9.140625" style="232"/>
    <col min="257" max="257" width="4.42578125" style="232" customWidth="1"/>
    <col min="258" max="258" width="11.5703125" style="232" customWidth="1"/>
    <col min="259" max="259" width="40.42578125" style="232" customWidth="1"/>
    <col min="260" max="260" width="5.5703125" style="232" customWidth="1"/>
    <col min="261" max="261" width="8.5703125" style="232" customWidth="1"/>
    <col min="262" max="262" width="9.85546875" style="232" customWidth="1"/>
    <col min="263" max="263" width="13.85546875" style="232" customWidth="1"/>
    <col min="264" max="264" width="11.7109375" style="232" customWidth="1"/>
    <col min="265" max="265" width="11.5703125" style="232" customWidth="1"/>
    <col min="266" max="266" width="11" style="232" customWidth="1"/>
    <col min="267" max="267" width="10.42578125" style="232" customWidth="1"/>
    <col min="268" max="268" width="75.42578125" style="232" customWidth="1"/>
    <col min="269" max="269" width="45.28515625" style="232" customWidth="1"/>
    <col min="270" max="512" width="9.140625" style="232"/>
    <col min="513" max="513" width="4.42578125" style="232" customWidth="1"/>
    <col min="514" max="514" width="11.5703125" style="232" customWidth="1"/>
    <col min="515" max="515" width="40.42578125" style="232" customWidth="1"/>
    <col min="516" max="516" width="5.5703125" style="232" customWidth="1"/>
    <col min="517" max="517" width="8.5703125" style="232" customWidth="1"/>
    <col min="518" max="518" width="9.85546875" style="232" customWidth="1"/>
    <col min="519" max="519" width="13.85546875" style="232" customWidth="1"/>
    <col min="520" max="520" width="11.7109375" style="232" customWidth="1"/>
    <col min="521" max="521" width="11.5703125" style="232" customWidth="1"/>
    <col min="522" max="522" width="11" style="232" customWidth="1"/>
    <col min="523" max="523" width="10.42578125" style="232" customWidth="1"/>
    <col min="524" max="524" width="75.42578125" style="232" customWidth="1"/>
    <col min="525" max="525" width="45.28515625" style="232" customWidth="1"/>
    <col min="526" max="768" width="9.140625" style="232"/>
    <col min="769" max="769" width="4.42578125" style="232" customWidth="1"/>
    <col min="770" max="770" width="11.5703125" style="232" customWidth="1"/>
    <col min="771" max="771" width="40.42578125" style="232" customWidth="1"/>
    <col min="772" max="772" width="5.5703125" style="232" customWidth="1"/>
    <col min="773" max="773" width="8.5703125" style="232" customWidth="1"/>
    <col min="774" max="774" width="9.85546875" style="232" customWidth="1"/>
    <col min="775" max="775" width="13.85546875" style="232" customWidth="1"/>
    <col min="776" max="776" width="11.7109375" style="232" customWidth="1"/>
    <col min="777" max="777" width="11.5703125" style="232" customWidth="1"/>
    <col min="778" max="778" width="11" style="232" customWidth="1"/>
    <col min="779" max="779" width="10.42578125" style="232" customWidth="1"/>
    <col min="780" max="780" width="75.42578125" style="232" customWidth="1"/>
    <col min="781" max="781" width="45.28515625" style="232" customWidth="1"/>
    <col min="782" max="1024" width="9.140625" style="232"/>
    <col min="1025" max="1025" width="4.42578125" style="232" customWidth="1"/>
    <col min="1026" max="1026" width="11.5703125" style="232" customWidth="1"/>
    <col min="1027" max="1027" width="40.42578125" style="232" customWidth="1"/>
    <col min="1028" max="1028" width="5.5703125" style="232" customWidth="1"/>
    <col min="1029" max="1029" width="8.5703125" style="232" customWidth="1"/>
    <col min="1030" max="1030" width="9.85546875" style="232" customWidth="1"/>
    <col min="1031" max="1031" width="13.85546875" style="232" customWidth="1"/>
    <col min="1032" max="1032" width="11.7109375" style="232" customWidth="1"/>
    <col min="1033" max="1033" width="11.5703125" style="232" customWidth="1"/>
    <col min="1034" max="1034" width="11" style="232" customWidth="1"/>
    <col min="1035" max="1035" width="10.42578125" style="232" customWidth="1"/>
    <col min="1036" max="1036" width="75.42578125" style="232" customWidth="1"/>
    <col min="1037" max="1037" width="45.28515625" style="232" customWidth="1"/>
    <col min="1038" max="1280" width="9.140625" style="232"/>
    <col min="1281" max="1281" width="4.42578125" style="232" customWidth="1"/>
    <col min="1282" max="1282" width="11.5703125" style="232" customWidth="1"/>
    <col min="1283" max="1283" width="40.42578125" style="232" customWidth="1"/>
    <col min="1284" max="1284" width="5.5703125" style="232" customWidth="1"/>
    <col min="1285" max="1285" width="8.5703125" style="232" customWidth="1"/>
    <col min="1286" max="1286" width="9.85546875" style="232" customWidth="1"/>
    <col min="1287" max="1287" width="13.85546875" style="232" customWidth="1"/>
    <col min="1288" max="1288" width="11.7109375" style="232" customWidth="1"/>
    <col min="1289" max="1289" width="11.5703125" style="232" customWidth="1"/>
    <col min="1290" max="1290" width="11" style="232" customWidth="1"/>
    <col min="1291" max="1291" width="10.42578125" style="232" customWidth="1"/>
    <col min="1292" max="1292" width="75.42578125" style="232" customWidth="1"/>
    <col min="1293" max="1293" width="45.28515625" style="232" customWidth="1"/>
    <col min="1294" max="1536" width="9.140625" style="232"/>
    <col min="1537" max="1537" width="4.42578125" style="232" customWidth="1"/>
    <col min="1538" max="1538" width="11.5703125" style="232" customWidth="1"/>
    <col min="1539" max="1539" width="40.42578125" style="232" customWidth="1"/>
    <col min="1540" max="1540" width="5.5703125" style="232" customWidth="1"/>
    <col min="1541" max="1541" width="8.5703125" style="232" customWidth="1"/>
    <col min="1542" max="1542" width="9.85546875" style="232" customWidth="1"/>
    <col min="1543" max="1543" width="13.85546875" style="232" customWidth="1"/>
    <col min="1544" max="1544" width="11.7109375" style="232" customWidth="1"/>
    <col min="1545" max="1545" width="11.5703125" style="232" customWidth="1"/>
    <col min="1546" max="1546" width="11" style="232" customWidth="1"/>
    <col min="1547" max="1547" width="10.42578125" style="232" customWidth="1"/>
    <col min="1548" max="1548" width="75.42578125" style="232" customWidth="1"/>
    <col min="1549" max="1549" width="45.28515625" style="232" customWidth="1"/>
    <col min="1550" max="1792" width="9.140625" style="232"/>
    <col min="1793" max="1793" width="4.42578125" style="232" customWidth="1"/>
    <col min="1794" max="1794" width="11.5703125" style="232" customWidth="1"/>
    <col min="1795" max="1795" width="40.42578125" style="232" customWidth="1"/>
    <col min="1796" max="1796" width="5.5703125" style="232" customWidth="1"/>
    <col min="1797" max="1797" width="8.5703125" style="232" customWidth="1"/>
    <col min="1798" max="1798" width="9.85546875" style="232" customWidth="1"/>
    <col min="1799" max="1799" width="13.85546875" style="232" customWidth="1"/>
    <col min="1800" max="1800" width="11.7109375" style="232" customWidth="1"/>
    <col min="1801" max="1801" width="11.5703125" style="232" customWidth="1"/>
    <col min="1802" max="1802" width="11" style="232" customWidth="1"/>
    <col min="1803" max="1803" width="10.42578125" style="232" customWidth="1"/>
    <col min="1804" max="1804" width="75.42578125" style="232" customWidth="1"/>
    <col min="1805" max="1805" width="45.28515625" style="232" customWidth="1"/>
    <col min="1806" max="2048" width="9.140625" style="232"/>
    <col min="2049" max="2049" width="4.42578125" style="232" customWidth="1"/>
    <col min="2050" max="2050" width="11.5703125" style="232" customWidth="1"/>
    <col min="2051" max="2051" width="40.42578125" style="232" customWidth="1"/>
    <col min="2052" max="2052" width="5.5703125" style="232" customWidth="1"/>
    <col min="2053" max="2053" width="8.5703125" style="232" customWidth="1"/>
    <col min="2054" max="2054" width="9.85546875" style="232" customWidth="1"/>
    <col min="2055" max="2055" width="13.85546875" style="232" customWidth="1"/>
    <col min="2056" max="2056" width="11.7109375" style="232" customWidth="1"/>
    <col min="2057" max="2057" width="11.5703125" style="232" customWidth="1"/>
    <col min="2058" max="2058" width="11" style="232" customWidth="1"/>
    <col min="2059" max="2059" width="10.42578125" style="232" customWidth="1"/>
    <col min="2060" max="2060" width="75.42578125" style="232" customWidth="1"/>
    <col min="2061" max="2061" width="45.28515625" style="232" customWidth="1"/>
    <col min="2062" max="2304" width="9.140625" style="232"/>
    <col min="2305" max="2305" width="4.42578125" style="232" customWidth="1"/>
    <col min="2306" max="2306" width="11.5703125" style="232" customWidth="1"/>
    <col min="2307" max="2307" width="40.42578125" style="232" customWidth="1"/>
    <col min="2308" max="2308" width="5.5703125" style="232" customWidth="1"/>
    <col min="2309" max="2309" width="8.5703125" style="232" customWidth="1"/>
    <col min="2310" max="2310" width="9.85546875" style="232" customWidth="1"/>
    <col min="2311" max="2311" width="13.85546875" style="232" customWidth="1"/>
    <col min="2312" max="2312" width="11.7109375" style="232" customWidth="1"/>
    <col min="2313" max="2313" width="11.5703125" style="232" customWidth="1"/>
    <col min="2314" max="2314" width="11" style="232" customWidth="1"/>
    <col min="2315" max="2315" width="10.42578125" style="232" customWidth="1"/>
    <col min="2316" max="2316" width="75.42578125" style="232" customWidth="1"/>
    <col min="2317" max="2317" width="45.28515625" style="232" customWidth="1"/>
    <col min="2318" max="2560" width="9.140625" style="232"/>
    <col min="2561" max="2561" width="4.42578125" style="232" customWidth="1"/>
    <col min="2562" max="2562" width="11.5703125" style="232" customWidth="1"/>
    <col min="2563" max="2563" width="40.42578125" style="232" customWidth="1"/>
    <col min="2564" max="2564" width="5.5703125" style="232" customWidth="1"/>
    <col min="2565" max="2565" width="8.5703125" style="232" customWidth="1"/>
    <col min="2566" max="2566" width="9.85546875" style="232" customWidth="1"/>
    <col min="2567" max="2567" width="13.85546875" style="232" customWidth="1"/>
    <col min="2568" max="2568" width="11.7109375" style="232" customWidth="1"/>
    <col min="2569" max="2569" width="11.5703125" style="232" customWidth="1"/>
    <col min="2570" max="2570" width="11" style="232" customWidth="1"/>
    <col min="2571" max="2571" width="10.42578125" style="232" customWidth="1"/>
    <col min="2572" max="2572" width="75.42578125" style="232" customWidth="1"/>
    <col min="2573" max="2573" width="45.28515625" style="232" customWidth="1"/>
    <col min="2574" max="2816" width="9.140625" style="232"/>
    <col min="2817" max="2817" width="4.42578125" style="232" customWidth="1"/>
    <col min="2818" max="2818" width="11.5703125" style="232" customWidth="1"/>
    <col min="2819" max="2819" width="40.42578125" style="232" customWidth="1"/>
    <col min="2820" max="2820" width="5.5703125" style="232" customWidth="1"/>
    <col min="2821" max="2821" width="8.5703125" style="232" customWidth="1"/>
    <col min="2822" max="2822" width="9.85546875" style="232" customWidth="1"/>
    <col min="2823" max="2823" width="13.85546875" style="232" customWidth="1"/>
    <col min="2824" max="2824" width="11.7109375" style="232" customWidth="1"/>
    <col min="2825" max="2825" width="11.5703125" style="232" customWidth="1"/>
    <col min="2826" max="2826" width="11" style="232" customWidth="1"/>
    <col min="2827" max="2827" width="10.42578125" style="232" customWidth="1"/>
    <col min="2828" max="2828" width="75.42578125" style="232" customWidth="1"/>
    <col min="2829" max="2829" width="45.28515625" style="232" customWidth="1"/>
    <col min="2830" max="3072" width="9.140625" style="232"/>
    <col min="3073" max="3073" width="4.42578125" style="232" customWidth="1"/>
    <col min="3074" max="3074" width="11.5703125" style="232" customWidth="1"/>
    <col min="3075" max="3075" width="40.42578125" style="232" customWidth="1"/>
    <col min="3076" max="3076" width="5.5703125" style="232" customWidth="1"/>
    <col min="3077" max="3077" width="8.5703125" style="232" customWidth="1"/>
    <col min="3078" max="3078" width="9.85546875" style="232" customWidth="1"/>
    <col min="3079" max="3079" width="13.85546875" style="232" customWidth="1"/>
    <col min="3080" max="3080" width="11.7109375" style="232" customWidth="1"/>
    <col min="3081" max="3081" width="11.5703125" style="232" customWidth="1"/>
    <col min="3082" max="3082" width="11" style="232" customWidth="1"/>
    <col min="3083" max="3083" width="10.42578125" style="232" customWidth="1"/>
    <col min="3084" max="3084" width="75.42578125" style="232" customWidth="1"/>
    <col min="3085" max="3085" width="45.28515625" style="232" customWidth="1"/>
    <col min="3086" max="3328" width="9.140625" style="232"/>
    <col min="3329" max="3329" width="4.42578125" style="232" customWidth="1"/>
    <col min="3330" max="3330" width="11.5703125" style="232" customWidth="1"/>
    <col min="3331" max="3331" width="40.42578125" style="232" customWidth="1"/>
    <col min="3332" max="3332" width="5.5703125" style="232" customWidth="1"/>
    <col min="3333" max="3333" width="8.5703125" style="232" customWidth="1"/>
    <col min="3334" max="3334" width="9.85546875" style="232" customWidth="1"/>
    <col min="3335" max="3335" width="13.85546875" style="232" customWidth="1"/>
    <col min="3336" max="3336" width="11.7109375" style="232" customWidth="1"/>
    <col min="3337" max="3337" width="11.5703125" style="232" customWidth="1"/>
    <col min="3338" max="3338" width="11" style="232" customWidth="1"/>
    <col min="3339" max="3339" width="10.42578125" style="232" customWidth="1"/>
    <col min="3340" max="3340" width="75.42578125" style="232" customWidth="1"/>
    <col min="3341" max="3341" width="45.28515625" style="232" customWidth="1"/>
    <col min="3342" max="3584" width="9.140625" style="232"/>
    <col min="3585" max="3585" width="4.42578125" style="232" customWidth="1"/>
    <col min="3586" max="3586" width="11.5703125" style="232" customWidth="1"/>
    <col min="3587" max="3587" width="40.42578125" style="232" customWidth="1"/>
    <col min="3588" max="3588" width="5.5703125" style="232" customWidth="1"/>
    <col min="3589" max="3589" width="8.5703125" style="232" customWidth="1"/>
    <col min="3590" max="3590" width="9.85546875" style="232" customWidth="1"/>
    <col min="3591" max="3591" width="13.85546875" style="232" customWidth="1"/>
    <col min="3592" max="3592" width="11.7109375" style="232" customWidth="1"/>
    <col min="3593" max="3593" width="11.5703125" style="232" customWidth="1"/>
    <col min="3594" max="3594" width="11" style="232" customWidth="1"/>
    <col min="3595" max="3595" width="10.42578125" style="232" customWidth="1"/>
    <col min="3596" max="3596" width="75.42578125" style="232" customWidth="1"/>
    <col min="3597" max="3597" width="45.28515625" style="232" customWidth="1"/>
    <col min="3598" max="3840" width="9.140625" style="232"/>
    <col min="3841" max="3841" width="4.42578125" style="232" customWidth="1"/>
    <col min="3842" max="3842" width="11.5703125" style="232" customWidth="1"/>
    <col min="3843" max="3843" width="40.42578125" style="232" customWidth="1"/>
    <col min="3844" max="3844" width="5.5703125" style="232" customWidth="1"/>
    <col min="3845" max="3845" width="8.5703125" style="232" customWidth="1"/>
    <col min="3846" max="3846" width="9.85546875" style="232" customWidth="1"/>
    <col min="3847" max="3847" width="13.85546875" style="232" customWidth="1"/>
    <col min="3848" max="3848" width="11.7109375" style="232" customWidth="1"/>
    <col min="3849" max="3849" width="11.5703125" style="232" customWidth="1"/>
    <col min="3850" max="3850" width="11" style="232" customWidth="1"/>
    <col min="3851" max="3851" width="10.42578125" style="232" customWidth="1"/>
    <col min="3852" max="3852" width="75.42578125" style="232" customWidth="1"/>
    <col min="3853" max="3853" width="45.28515625" style="232" customWidth="1"/>
    <col min="3854" max="4096" width="9.140625" style="232"/>
    <col min="4097" max="4097" width="4.42578125" style="232" customWidth="1"/>
    <col min="4098" max="4098" width="11.5703125" style="232" customWidth="1"/>
    <col min="4099" max="4099" width="40.42578125" style="232" customWidth="1"/>
    <col min="4100" max="4100" width="5.5703125" style="232" customWidth="1"/>
    <col min="4101" max="4101" width="8.5703125" style="232" customWidth="1"/>
    <col min="4102" max="4102" width="9.85546875" style="232" customWidth="1"/>
    <col min="4103" max="4103" width="13.85546875" style="232" customWidth="1"/>
    <col min="4104" max="4104" width="11.7109375" style="232" customWidth="1"/>
    <col min="4105" max="4105" width="11.5703125" style="232" customWidth="1"/>
    <col min="4106" max="4106" width="11" style="232" customWidth="1"/>
    <col min="4107" max="4107" width="10.42578125" style="232" customWidth="1"/>
    <col min="4108" max="4108" width="75.42578125" style="232" customWidth="1"/>
    <col min="4109" max="4109" width="45.28515625" style="232" customWidth="1"/>
    <col min="4110" max="4352" width="9.140625" style="232"/>
    <col min="4353" max="4353" width="4.42578125" style="232" customWidth="1"/>
    <col min="4354" max="4354" width="11.5703125" style="232" customWidth="1"/>
    <col min="4355" max="4355" width="40.42578125" style="232" customWidth="1"/>
    <col min="4356" max="4356" width="5.5703125" style="232" customWidth="1"/>
    <col min="4357" max="4357" width="8.5703125" style="232" customWidth="1"/>
    <col min="4358" max="4358" width="9.85546875" style="232" customWidth="1"/>
    <col min="4359" max="4359" width="13.85546875" style="232" customWidth="1"/>
    <col min="4360" max="4360" width="11.7109375" style="232" customWidth="1"/>
    <col min="4361" max="4361" width="11.5703125" style="232" customWidth="1"/>
    <col min="4362" max="4362" width="11" style="232" customWidth="1"/>
    <col min="4363" max="4363" width="10.42578125" style="232" customWidth="1"/>
    <col min="4364" max="4364" width="75.42578125" style="232" customWidth="1"/>
    <col min="4365" max="4365" width="45.28515625" style="232" customWidth="1"/>
    <col min="4366" max="4608" width="9.140625" style="232"/>
    <col min="4609" max="4609" width="4.42578125" style="232" customWidth="1"/>
    <col min="4610" max="4610" width="11.5703125" style="232" customWidth="1"/>
    <col min="4611" max="4611" width="40.42578125" style="232" customWidth="1"/>
    <col min="4612" max="4612" width="5.5703125" style="232" customWidth="1"/>
    <col min="4613" max="4613" width="8.5703125" style="232" customWidth="1"/>
    <col min="4614" max="4614" width="9.85546875" style="232" customWidth="1"/>
    <col min="4615" max="4615" width="13.85546875" style="232" customWidth="1"/>
    <col min="4616" max="4616" width="11.7109375" style="232" customWidth="1"/>
    <col min="4617" max="4617" width="11.5703125" style="232" customWidth="1"/>
    <col min="4618" max="4618" width="11" style="232" customWidth="1"/>
    <col min="4619" max="4619" width="10.42578125" style="232" customWidth="1"/>
    <col min="4620" max="4620" width="75.42578125" style="232" customWidth="1"/>
    <col min="4621" max="4621" width="45.28515625" style="232" customWidth="1"/>
    <col min="4622" max="4864" width="9.140625" style="232"/>
    <col min="4865" max="4865" width="4.42578125" style="232" customWidth="1"/>
    <col min="4866" max="4866" width="11.5703125" style="232" customWidth="1"/>
    <col min="4867" max="4867" width="40.42578125" style="232" customWidth="1"/>
    <col min="4868" max="4868" width="5.5703125" style="232" customWidth="1"/>
    <col min="4869" max="4869" width="8.5703125" style="232" customWidth="1"/>
    <col min="4870" max="4870" width="9.85546875" style="232" customWidth="1"/>
    <col min="4871" max="4871" width="13.85546875" style="232" customWidth="1"/>
    <col min="4872" max="4872" width="11.7109375" style="232" customWidth="1"/>
    <col min="4873" max="4873" width="11.5703125" style="232" customWidth="1"/>
    <col min="4874" max="4874" width="11" style="232" customWidth="1"/>
    <col min="4875" max="4875" width="10.42578125" style="232" customWidth="1"/>
    <col min="4876" max="4876" width="75.42578125" style="232" customWidth="1"/>
    <col min="4877" max="4877" width="45.28515625" style="232" customWidth="1"/>
    <col min="4878" max="5120" width="9.140625" style="232"/>
    <col min="5121" max="5121" width="4.42578125" style="232" customWidth="1"/>
    <col min="5122" max="5122" width="11.5703125" style="232" customWidth="1"/>
    <col min="5123" max="5123" width="40.42578125" style="232" customWidth="1"/>
    <col min="5124" max="5124" width="5.5703125" style="232" customWidth="1"/>
    <col min="5125" max="5125" width="8.5703125" style="232" customWidth="1"/>
    <col min="5126" max="5126" width="9.85546875" style="232" customWidth="1"/>
    <col min="5127" max="5127" width="13.85546875" style="232" customWidth="1"/>
    <col min="5128" max="5128" width="11.7109375" style="232" customWidth="1"/>
    <col min="5129" max="5129" width="11.5703125" style="232" customWidth="1"/>
    <col min="5130" max="5130" width="11" style="232" customWidth="1"/>
    <col min="5131" max="5131" width="10.42578125" style="232" customWidth="1"/>
    <col min="5132" max="5132" width="75.42578125" style="232" customWidth="1"/>
    <col min="5133" max="5133" width="45.28515625" style="232" customWidth="1"/>
    <col min="5134" max="5376" width="9.140625" style="232"/>
    <col min="5377" max="5377" width="4.42578125" style="232" customWidth="1"/>
    <col min="5378" max="5378" width="11.5703125" style="232" customWidth="1"/>
    <col min="5379" max="5379" width="40.42578125" style="232" customWidth="1"/>
    <col min="5380" max="5380" width="5.5703125" style="232" customWidth="1"/>
    <col min="5381" max="5381" width="8.5703125" style="232" customWidth="1"/>
    <col min="5382" max="5382" width="9.85546875" style="232" customWidth="1"/>
    <col min="5383" max="5383" width="13.85546875" style="232" customWidth="1"/>
    <col min="5384" max="5384" width="11.7109375" style="232" customWidth="1"/>
    <col min="5385" max="5385" width="11.5703125" style="232" customWidth="1"/>
    <col min="5386" max="5386" width="11" style="232" customWidth="1"/>
    <col min="5387" max="5387" width="10.42578125" style="232" customWidth="1"/>
    <col min="5388" max="5388" width="75.42578125" style="232" customWidth="1"/>
    <col min="5389" max="5389" width="45.28515625" style="232" customWidth="1"/>
    <col min="5390" max="5632" width="9.140625" style="232"/>
    <col min="5633" max="5633" width="4.42578125" style="232" customWidth="1"/>
    <col min="5634" max="5634" width="11.5703125" style="232" customWidth="1"/>
    <col min="5635" max="5635" width="40.42578125" style="232" customWidth="1"/>
    <col min="5636" max="5636" width="5.5703125" style="232" customWidth="1"/>
    <col min="5637" max="5637" width="8.5703125" style="232" customWidth="1"/>
    <col min="5638" max="5638" width="9.85546875" style="232" customWidth="1"/>
    <col min="5639" max="5639" width="13.85546875" style="232" customWidth="1"/>
    <col min="5640" max="5640" width="11.7109375" style="232" customWidth="1"/>
    <col min="5641" max="5641" width="11.5703125" style="232" customWidth="1"/>
    <col min="5642" max="5642" width="11" style="232" customWidth="1"/>
    <col min="5643" max="5643" width="10.42578125" style="232" customWidth="1"/>
    <col min="5644" max="5644" width="75.42578125" style="232" customWidth="1"/>
    <col min="5645" max="5645" width="45.28515625" style="232" customWidth="1"/>
    <col min="5646" max="5888" width="9.140625" style="232"/>
    <col min="5889" max="5889" width="4.42578125" style="232" customWidth="1"/>
    <col min="5890" max="5890" width="11.5703125" style="232" customWidth="1"/>
    <col min="5891" max="5891" width="40.42578125" style="232" customWidth="1"/>
    <col min="5892" max="5892" width="5.5703125" style="232" customWidth="1"/>
    <col min="5893" max="5893" width="8.5703125" style="232" customWidth="1"/>
    <col min="5894" max="5894" width="9.85546875" style="232" customWidth="1"/>
    <col min="5895" max="5895" width="13.85546875" style="232" customWidth="1"/>
    <col min="5896" max="5896" width="11.7109375" style="232" customWidth="1"/>
    <col min="5897" max="5897" width="11.5703125" style="232" customWidth="1"/>
    <col min="5898" max="5898" width="11" style="232" customWidth="1"/>
    <col min="5899" max="5899" width="10.42578125" style="232" customWidth="1"/>
    <col min="5900" max="5900" width="75.42578125" style="232" customWidth="1"/>
    <col min="5901" max="5901" width="45.28515625" style="232" customWidth="1"/>
    <col min="5902" max="6144" width="9.140625" style="232"/>
    <col min="6145" max="6145" width="4.42578125" style="232" customWidth="1"/>
    <col min="6146" max="6146" width="11.5703125" style="232" customWidth="1"/>
    <col min="6147" max="6147" width="40.42578125" style="232" customWidth="1"/>
    <col min="6148" max="6148" width="5.5703125" style="232" customWidth="1"/>
    <col min="6149" max="6149" width="8.5703125" style="232" customWidth="1"/>
    <col min="6150" max="6150" width="9.85546875" style="232" customWidth="1"/>
    <col min="6151" max="6151" width="13.85546875" style="232" customWidth="1"/>
    <col min="6152" max="6152" width="11.7109375" style="232" customWidth="1"/>
    <col min="6153" max="6153" width="11.5703125" style="232" customWidth="1"/>
    <col min="6154" max="6154" width="11" style="232" customWidth="1"/>
    <col min="6155" max="6155" width="10.42578125" style="232" customWidth="1"/>
    <col min="6156" max="6156" width="75.42578125" style="232" customWidth="1"/>
    <col min="6157" max="6157" width="45.28515625" style="232" customWidth="1"/>
    <col min="6158" max="6400" width="9.140625" style="232"/>
    <col min="6401" max="6401" width="4.42578125" style="232" customWidth="1"/>
    <col min="6402" max="6402" width="11.5703125" style="232" customWidth="1"/>
    <col min="6403" max="6403" width="40.42578125" style="232" customWidth="1"/>
    <col min="6404" max="6404" width="5.5703125" style="232" customWidth="1"/>
    <col min="6405" max="6405" width="8.5703125" style="232" customWidth="1"/>
    <col min="6406" max="6406" width="9.85546875" style="232" customWidth="1"/>
    <col min="6407" max="6407" width="13.85546875" style="232" customWidth="1"/>
    <col min="6408" max="6408" width="11.7109375" style="232" customWidth="1"/>
    <col min="6409" max="6409" width="11.5703125" style="232" customWidth="1"/>
    <col min="6410" max="6410" width="11" style="232" customWidth="1"/>
    <col min="6411" max="6411" width="10.42578125" style="232" customWidth="1"/>
    <col min="6412" max="6412" width="75.42578125" style="232" customWidth="1"/>
    <col min="6413" max="6413" width="45.28515625" style="232" customWidth="1"/>
    <col min="6414" max="6656" width="9.140625" style="232"/>
    <col min="6657" max="6657" width="4.42578125" style="232" customWidth="1"/>
    <col min="6658" max="6658" width="11.5703125" style="232" customWidth="1"/>
    <col min="6659" max="6659" width="40.42578125" style="232" customWidth="1"/>
    <col min="6660" max="6660" width="5.5703125" style="232" customWidth="1"/>
    <col min="6661" max="6661" width="8.5703125" style="232" customWidth="1"/>
    <col min="6662" max="6662" width="9.85546875" style="232" customWidth="1"/>
    <col min="6663" max="6663" width="13.85546875" style="232" customWidth="1"/>
    <col min="6664" max="6664" width="11.7109375" style="232" customWidth="1"/>
    <col min="6665" max="6665" width="11.5703125" style="232" customWidth="1"/>
    <col min="6666" max="6666" width="11" style="232" customWidth="1"/>
    <col min="6667" max="6667" width="10.42578125" style="232" customWidth="1"/>
    <col min="6668" max="6668" width="75.42578125" style="232" customWidth="1"/>
    <col min="6669" max="6669" width="45.28515625" style="232" customWidth="1"/>
    <col min="6670" max="6912" width="9.140625" style="232"/>
    <col min="6913" max="6913" width="4.42578125" style="232" customWidth="1"/>
    <col min="6914" max="6914" width="11.5703125" style="232" customWidth="1"/>
    <col min="6915" max="6915" width="40.42578125" style="232" customWidth="1"/>
    <col min="6916" max="6916" width="5.5703125" style="232" customWidth="1"/>
    <col min="6917" max="6917" width="8.5703125" style="232" customWidth="1"/>
    <col min="6918" max="6918" width="9.85546875" style="232" customWidth="1"/>
    <col min="6919" max="6919" width="13.85546875" style="232" customWidth="1"/>
    <col min="6920" max="6920" width="11.7109375" style="232" customWidth="1"/>
    <col min="6921" max="6921" width="11.5703125" style="232" customWidth="1"/>
    <col min="6922" max="6922" width="11" style="232" customWidth="1"/>
    <col min="6923" max="6923" width="10.42578125" style="232" customWidth="1"/>
    <col min="6924" max="6924" width="75.42578125" style="232" customWidth="1"/>
    <col min="6925" max="6925" width="45.28515625" style="232" customWidth="1"/>
    <col min="6926" max="7168" width="9.140625" style="232"/>
    <col min="7169" max="7169" width="4.42578125" style="232" customWidth="1"/>
    <col min="7170" max="7170" width="11.5703125" style="232" customWidth="1"/>
    <col min="7171" max="7171" width="40.42578125" style="232" customWidth="1"/>
    <col min="7172" max="7172" width="5.5703125" style="232" customWidth="1"/>
    <col min="7173" max="7173" width="8.5703125" style="232" customWidth="1"/>
    <col min="7174" max="7174" width="9.85546875" style="232" customWidth="1"/>
    <col min="7175" max="7175" width="13.85546875" style="232" customWidth="1"/>
    <col min="7176" max="7176" width="11.7109375" style="232" customWidth="1"/>
    <col min="7177" max="7177" width="11.5703125" style="232" customWidth="1"/>
    <col min="7178" max="7178" width="11" style="232" customWidth="1"/>
    <col min="7179" max="7179" width="10.42578125" style="232" customWidth="1"/>
    <col min="7180" max="7180" width="75.42578125" style="232" customWidth="1"/>
    <col min="7181" max="7181" width="45.28515625" style="232" customWidth="1"/>
    <col min="7182" max="7424" width="9.140625" style="232"/>
    <col min="7425" max="7425" width="4.42578125" style="232" customWidth="1"/>
    <col min="7426" max="7426" width="11.5703125" style="232" customWidth="1"/>
    <col min="7427" max="7427" width="40.42578125" style="232" customWidth="1"/>
    <col min="7428" max="7428" width="5.5703125" style="232" customWidth="1"/>
    <col min="7429" max="7429" width="8.5703125" style="232" customWidth="1"/>
    <col min="7430" max="7430" width="9.85546875" style="232" customWidth="1"/>
    <col min="7431" max="7431" width="13.85546875" style="232" customWidth="1"/>
    <col min="7432" max="7432" width="11.7109375" style="232" customWidth="1"/>
    <col min="7433" max="7433" width="11.5703125" style="232" customWidth="1"/>
    <col min="7434" max="7434" width="11" style="232" customWidth="1"/>
    <col min="7435" max="7435" width="10.42578125" style="232" customWidth="1"/>
    <col min="7436" max="7436" width="75.42578125" style="232" customWidth="1"/>
    <col min="7437" max="7437" width="45.28515625" style="232" customWidth="1"/>
    <col min="7438" max="7680" width="9.140625" style="232"/>
    <col min="7681" max="7681" width="4.42578125" style="232" customWidth="1"/>
    <col min="7682" max="7682" width="11.5703125" style="232" customWidth="1"/>
    <col min="7683" max="7683" width="40.42578125" style="232" customWidth="1"/>
    <col min="7684" max="7684" width="5.5703125" style="232" customWidth="1"/>
    <col min="7685" max="7685" width="8.5703125" style="232" customWidth="1"/>
    <col min="7686" max="7686" width="9.85546875" style="232" customWidth="1"/>
    <col min="7687" max="7687" width="13.85546875" style="232" customWidth="1"/>
    <col min="7688" max="7688" width="11.7109375" style="232" customWidth="1"/>
    <col min="7689" max="7689" width="11.5703125" style="232" customWidth="1"/>
    <col min="7690" max="7690" width="11" style="232" customWidth="1"/>
    <col min="7691" max="7691" width="10.42578125" style="232" customWidth="1"/>
    <col min="7692" max="7692" width="75.42578125" style="232" customWidth="1"/>
    <col min="7693" max="7693" width="45.28515625" style="232" customWidth="1"/>
    <col min="7694" max="7936" width="9.140625" style="232"/>
    <col min="7937" max="7937" width="4.42578125" style="232" customWidth="1"/>
    <col min="7938" max="7938" width="11.5703125" style="232" customWidth="1"/>
    <col min="7939" max="7939" width="40.42578125" style="232" customWidth="1"/>
    <col min="7940" max="7940" width="5.5703125" style="232" customWidth="1"/>
    <col min="7941" max="7941" width="8.5703125" style="232" customWidth="1"/>
    <col min="7942" max="7942" width="9.85546875" style="232" customWidth="1"/>
    <col min="7943" max="7943" width="13.85546875" style="232" customWidth="1"/>
    <col min="7944" max="7944" width="11.7109375" style="232" customWidth="1"/>
    <col min="7945" max="7945" width="11.5703125" style="232" customWidth="1"/>
    <col min="7946" max="7946" width="11" style="232" customWidth="1"/>
    <col min="7947" max="7947" width="10.42578125" style="232" customWidth="1"/>
    <col min="7948" max="7948" width="75.42578125" style="232" customWidth="1"/>
    <col min="7949" max="7949" width="45.28515625" style="232" customWidth="1"/>
    <col min="7950" max="8192" width="9.140625" style="232"/>
    <col min="8193" max="8193" width="4.42578125" style="232" customWidth="1"/>
    <col min="8194" max="8194" width="11.5703125" style="232" customWidth="1"/>
    <col min="8195" max="8195" width="40.42578125" style="232" customWidth="1"/>
    <col min="8196" max="8196" width="5.5703125" style="232" customWidth="1"/>
    <col min="8197" max="8197" width="8.5703125" style="232" customWidth="1"/>
    <col min="8198" max="8198" width="9.85546875" style="232" customWidth="1"/>
    <col min="8199" max="8199" width="13.85546875" style="232" customWidth="1"/>
    <col min="8200" max="8200" width="11.7109375" style="232" customWidth="1"/>
    <col min="8201" max="8201" width="11.5703125" style="232" customWidth="1"/>
    <col min="8202" max="8202" width="11" style="232" customWidth="1"/>
    <col min="8203" max="8203" width="10.42578125" style="232" customWidth="1"/>
    <col min="8204" max="8204" width="75.42578125" style="232" customWidth="1"/>
    <col min="8205" max="8205" width="45.28515625" style="232" customWidth="1"/>
    <col min="8206" max="8448" width="9.140625" style="232"/>
    <col min="8449" max="8449" width="4.42578125" style="232" customWidth="1"/>
    <col min="8450" max="8450" width="11.5703125" style="232" customWidth="1"/>
    <col min="8451" max="8451" width="40.42578125" style="232" customWidth="1"/>
    <col min="8452" max="8452" width="5.5703125" style="232" customWidth="1"/>
    <col min="8453" max="8453" width="8.5703125" style="232" customWidth="1"/>
    <col min="8454" max="8454" width="9.85546875" style="232" customWidth="1"/>
    <col min="8455" max="8455" width="13.85546875" style="232" customWidth="1"/>
    <col min="8456" max="8456" width="11.7109375" style="232" customWidth="1"/>
    <col min="8457" max="8457" width="11.5703125" style="232" customWidth="1"/>
    <col min="8458" max="8458" width="11" style="232" customWidth="1"/>
    <col min="8459" max="8459" width="10.42578125" style="232" customWidth="1"/>
    <col min="8460" max="8460" width="75.42578125" style="232" customWidth="1"/>
    <col min="8461" max="8461" width="45.28515625" style="232" customWidth="1"/>
    <col min="8462" max="8704" width="9.140625" style="232"/>
    <col min="8705" max="8705" width="4.42578125" style="232" customWidth="1"/>
    <col min="8706" max="8706" width="11.5703125" style="232" customWidth="1"/>
    <col min="8707" max="8707" width="40.42578125" style="232" customWidth="1"/>
    <col min="8708" max="8708" width="5.5703125" style="232" customWidth="1"/>
    <col min="8709" max="8709" width="8.5703125" style="232" customWidth="1"/>
    <col min="8710" max="8710" width="9.85546875" style="232" customWidth="1"/>
    <col min="8711" max="8711" width="13.85546875" style="232" customWidth="1"/>
    <col min="8712" max="8712" width="11.7109375" style="232" customWidth="1"/>
    <col min="8713" max="8713" width="11.5703125" style="232" customWidth="1"/>
    <col min="8714" max="8714" width="11" style="232" customWidth="1"/>
    <col min="8715" max="8715" width="10.42578125" style="232" customWidth="1"/>
    <col min="8716" max="8716" width="75.42578125" style="232" customWidth="1"/>
    <col min="8717" max="8717" width="45.28515625" style="232" customWidth="1"/>
    <col min="8718" max="8960" width="9.140625" style="232"/>
    <col min="8961" max="8961" width="4.42578125" style="232" customWidth="1"/>
    <col min="8962" max="8962" width="11.5703125" style="232" customWidth="1"/>
    <col min="8963" max="8963" width="40.42578125" style="232" customWidth="1"/>
    <col min="8964" max="8964" width="5.5703125" style="232" customWidth="1"/>
    <col min="8965" max="8965" width="8.5703125" style="232" customWidth="1"/>
    <col min="8966" max="8966" width="9.85546875" style="232" customWidth="1"/>
    <col min="8967" max="8967" width="13.85546875" style="232" customWidth="1"/>
    <col min="8968" max="8968" width="11.7109375" style="232" customWidth="1"/>
    <col min="8969" max="8969" width="11.5703125" style="232" customWidth="1"/>
    <col min="8970" max="8970" width="11" style="232" customWidth="1"/>
    <col min="8971" max="8971" width="10.42578125" style="232" customWidth="1"/>
    <col min="8972" max="8972" width="75.42578125" style="232" customWidth="1"/>
    <col min="8973" max="8973" width="45.28515625" style="232" customWidth="1"/>
    <col min="8974" max="9216" width="9.140625" style="232"/>
    <col min="9217" max="9217" width="4.42578125" style="232" customWidth="1"/>
    <col min="9218" max="9218" width="11.5703125" style="232" customWidth="1"/>
    <col min="9219" max="9219" width="40.42578125" style="232" customWidth="1"/>
    <col min="9220" max="9220" width="5.5703125" style="232" customWidth="1"/>
    <col min="9221" max="9221" width="8.5703125" style="232" customWidth="1"/>
    <col min="9222" max="9222" width="9.85546875" style="232" customWidth="1"/>
    <col min="9223" max="9223" width="13.85546875" style="232" customWidth="1"/>
    <col min="9224" max="9224" width="11.7109375" style="232" customWidth="1"/>
    <col min="9225" max="9225" width="11.5703125" style="232" customWidth="1"/>
    <col min="9226" max="9226" width="11" style="232" customWidth="1"/>
    <col min="9227" max="9227" width="10.42578125" style="232" customWidth="1"/>
    <col min="9228" max="9228" width="75.42578125" style="232" customWidth="1"/>
    <col min="9229" max="9229" width="45.28515625" style="232" customWidth="1"/>
    <col min="9230" max="9472" width="9.140625" style="232"/>
    <col min="9473" max="9473" width="4.42578125" style="232" customWidth="1"/>
    <col min="9474" max="9474" width="11.5703125" style="232" customWidth="1"/>
    <col min="9475" max="9475" width="40.42578125" style="232" customWidth="1"/>
    <col min="9476" max="9476" width="5.5703125" style="232" customWidth="1"/>
    <col min="9477" max="9477" width="8.5703125" style="232" customWidth="1"/>
    <col min="9478" max="9478" width="9.85546875" style="232" customWidth="1"/>
    <col min="9479" max="9479" width="13.85546875" style="232" customWidth="1"/>
    <col min="9480" max="9480" width="11.7109375" style="232" customWidth="1"/>
    <col min="9481" max="9481" width="11.5703125" style="232" customWidth="1"/>
    <col min="9482" max="9482" width="11" style="232" customWidth="1"/>
    <col min="9483" max="9483" width="10.42578125" style="232" customWidth="1"/>
    <col min="9484" max="9484" width="75.42578125" style="232" customWidth="1"/>
    <col min="9485" max="9485" width="45.28515625" style="232" customWidth="1"/>
    <col min="9486" max="9728" width="9.140625" style="232"/>
    <col min="9729" max="9729" width="4.42578125" style="232" customWidth="1"/>
    <col min="9730" max="9730" width="11.5703125" style="232" customWidth="1"/>
    <col min="9731" max="9731" width="40.42578125" style="232" customWidth="1"/>
    <col min="9732" max="9732" width="5.5703125" style="232" customWidth="1"/>
    <col min="9733" max="9733" width="8.5703125" style="232" customWidth="1"/>
    <col min="9734" max="9734" width="9.85546875" style="232" customWidth="1"/>
    <col min="9735" max="9735" width="13.85546875" style="232" customWidth="1"/>
    <col min="9736" max="9736" width="11.7109375" style="232" customWidth="1"/>
    <col min="9737" max="9737" width="11.5703125" style="232" customWidth="1"/>
    <col min="9738" max="9738" width="11" style="232" customWidth="1"/>
    <col min="9739" max="9739" width="10.42578125" style="232" customWidth="1"/>
    <col min="9740" max="9740" width="75.42578125" style="232" customWidth="1"/>
    <col min="9741" max="9741" width="45.28515625" style="232" customWidth="1"/>
    <col min="9742" max="9984" width="9.140625" style="232"/>
    <col min="9985" max="9985" width="4.42578125" style="232" customWidth="1"/>
    <col min="9986" max="9986" width="11.5703125" style="232" customWidth="1"/>
    <col min="9987" max="9987" width="40.42578125" style="232" customWidth="1"/>
    <col min="9988" max="9988" width="5.5703125" style="232" customWidth="1"/>
    <col min="9989" max="9989" width="8.5703125" style="232" customWidth="1"/>
    <col min="9990" max="9990" width="9.85546875" style="232" customWidth="1"/>
    <col min="9991" max="9991" width="13.85546875" style="232" customWidth="1"/>
    <col min="9992" max="9992" width="11.7109375" style="232" customWidth="1"/>
    <col min="9993" max="9993" width="11.5703125" style="232" customWidth="1"/>
    <col min="9994" max="9994" width="11" style="232" customWidth="1"/>
    <col min="9995" max="9995" width="10.42578125" style="232" customWidth="1"/>
    <col min="9996" max="9996" width="75.42578125" style="232" customWidth="1"/>
    <col min="9997" max="9997" width="45.28515625" style="232" customWidth="1"/>
    <col min="9998" max="10240" width="9.140625" style="232"/>
    <col min="10241" max="10241" width="4.42578125" style="232" customWidth="1"/>
    <col min="10242" max="10242" width="11.5703125" style="232" customWidth="1"/>
    <col min="10243" max="10243" width="40.42578125" style="232" customWidth="1"/>
    <col min="10244" max="10244" width="5.5703125" style="232" customWidth="1"/>
    <col min="10245" max="10245" width="8.5703125" style="232" customWidth="1"/>
    <col min="10246" max="10246" width="9.85546875" style="232" customWidth="1"/>
    <col min="10247" max="10247" width="13.85546875" style="232" customWidth="1"/>
    <col min="10248" max="10248" width="11.7109375" style="232" customWidth="1"/>
    <col min="10249" max="10249" width="11.5703125" style="232" customWidth="1"/>
    <col min="10250" max="10250" width="11" style="232" customWidth="1"/>
    <col min="10251" max="10251" width="10.42578125" style="232" customWidth="1"/>
    <col min="10252" max="10252" width="75.42578125" style="232" customWidth="1"/>
    <col min="10253" max="10253" width="45.28515625" style="232" customWidth="1"/>
    <col min="10254" max="10496" width="9.140625" style="232"/>
    <col min="10497" max="10497" width="4.42578125" style="232" customWidth="1"/>
    <col min="10498" max="10498" width="11.5703125" style="232" customWidth="1"/>
    <col min="10499" max="10499" width="40.42578125" style="232" customWidth="1"/>
    <col min="10500" max="10500" width="5.5703125" style="232" customWidth="1"/>
    <col min="10501" max="10501" width="8.5703125" style="232" customWidth="1"/>
    <col min="10502" max="10502" width="9.85546875" style="232" customWidth="1"/>
    <col min="10503" max="10503" width="13.85546875" style="232" customWidth="1"/>
    <col min="10504" max="10504" width="11.7109375" style="232" customWidth="1"/>
    <col min="10505" max="10505" width="11.5703125" style="232" customWidth="1"/>
    <col min="10506" max="10506" width="11" style="232" customWidth="1"/>
    <col min="10507" max="10507" width="10.42578125" style="232" customWidth="1"/>
    <col min="10508" max="10508" width="75.42578125" style="232" customWidth="1"/>
    <col min="10509" max="10509" width="45.28515625" style="232" customWidth="1"/>
    <col min="10510" max="10752" width="9.140625" style="232"/>
    <col min="10753" max="10753" width="4.42578125" style="232" customWidth="1"/>
    <col min="10754" max="10754" width="11.5703125" style="232" customWidth="1"/>
    <col min="10755" max="10755" width="40.42578125" style="232" customWidth="1"/>
    <col min="10756" max="10756" width="5.5703125" style="232" customWidth="1"/>
    <col min="10757" max="10757" width="8.5703125" style="232" customWidth="1"/>
    <col min="10758" max="10758" width="9.85546875" style="232" customWidth="1"/>
    <col min="10759" max="10759" width="13.85546875" style="232" customWidth="1"/>
    <col min="10760" max="10760" width="11.7109375" style="232" customWidth="1"/>
    <col min="10761" max="10761" width="11.5703125" style="232" customWidth="1"/>
    <col min="10762" max="10762" width="11" style="232" customWidth="1"/>
    <col min="10763" max="10763" width="10.42578125" style="232" customWidth="1"/>
    <col min="10764" max="10764" width="75.42578125" style="232" customWidth="1"/>
    <col min="10765" max="10765" width="45.28515625" style="232" customWidth="1"/>
    <col min="10766" max="11008" width="9.140625" style="232"/>
    <col min="11009" max="11009" width="4.42578125" style="232" customWidth="1"/>
    <col min="11010" max="11010" width="11.5703125" style="232" customWidth="1"/>
    <col min="11011" max="11011" width="40.42578125" style="232" customWidth="1"/>
    <col min="11012" max="11012" width="5.5703125" style="232" customWidth="1"/>
    <col min="11013" max="11013" width="8.5703125" style="232" customWidth="1"/>
    <col min="11014" max="11014" width="9.85546875" style="232" customWidth="1"/>
    <col min="11015" max="11015" width="13.85546875" style="232" customWidth="1"/>
    <col min="11016" max="11016" width="11.7109375" style="232" customWidth="1"/>
    <col min="11017" max="11017" width="11.5703125" style="232" customWidth="1"/>
    <col min="11018" max="11018" width="11" style="232" customWidth="1"/>
    <col min="11019" max="11019" width="10.42578125" style="232" customWidth="1"/>
    <col min="11020" max="11020" width="75.42578125" style="232" customWidth="1"/>
    <col min="11021" max="11021" width="45.28515625" style="232" customWidth="1"/>
    <col min="11022" max="11264" width="9.140625" style="232"/>
    <col min="11265" max="11265" width="4.42578125" style="232" customWidth="1"/>
    <col min="11266" max="11266" width="11.5703125" style="232" customWidth="1"/>
    <col min="11267" max="11267" width="40.42578125" style="232" customWidth="1"/>
    <col min="11268" max="11268" width="5.5703125" style="232" customWidth="1"/>
    <col min="11269" max="11269" width="8.5703125" style="232" customWidth="1"/>
    <col min="11270" max="11270" width="9.85546875" style="232" customWidth="1"/>
    <col min="11271" max="11271" width="13.85546875" style="232" customWidth="1"/>
    <col min="11272" max="11272" width="11.7109375" style="232" customWidth="1"/>
    <col min="11273" max="11273" width="11.5703125" style="232" customWidth="1"/>
    <col min="11274" max="11274" width="11" style="232" customWidth="1"/>
    <col min="11275" max="11275" width="10.42578125" style="232" customWidth="1"/>
    <col min="11276" max="11276" width="75.42578125" style="232" customWidth="1"/>
    <col min="11277" max="11277" width="45.28515625" style="232" customWidth="1"/>
    <col min="11278" max="11520" width="9.140625" style="232"/>
    <col min="11521" max="11521" width="4.42578125" style="232" customWidth="1"/>
    <col min="11522" max="11522" width="11.5703125" style="232" customWidth="1"/>
    <col min="11523" max="11523" width="40.42578125" style="232" customWidth="1"/>
    <col min="11524" max="11524" width="5.5703125" style="232" customWidth="1"/>
    <col min="11525" max="11525" width="8.5703125" style="232" customWidth="1"/>
    <col min="11526" max="11526" width="9.85546875" style="232" customWidth="1"/>
    <col min="11527" max="11527" width="13.85546875" style="232" customWidth="1"/>
    <col min="11528" max="11528" width="11.7109375" style="232" customWidth="1"/>
    <col min="11529" max="11529" width="11.5703125" style="232" customWidth="1"/>
    <col min="11530" max="11530" width="11" style="232" customWidth="1"/>
    <col min="11531" max="11531" width="10.42578125" style="232" customWidth="1"/>
    <col min="11532" max="11532" width="75.42578125" style="232" customWidth="1"/>
    <col min="11533" max="11533" width="45.28515625" style="232" customWidth="1"/>
    <col min="11534" max="11776" width="9.140625" style="232"/>
    <col min="11777" max="11777" width="4.42578125" style="232" customWidth="1"/>
    <col min="11778" max="11778" width="11.5703125" style="232" customWidth="1"/>
    <col min="11779" max="11779" width="40.42578125" style="232" customWidth="1"/>
    <col min="11780" max="11780" width="5.5703125" style="232" customWidth="1"/>
    <col min="11781" max="11781" width="8.5703125" style="232" customWidth="1"/>
    <col min="11782" max="11782" width="9.85546875" style="232" customWidth="1"/>
    <col min="11783" max="11783" width="13.85546875" style="232" customWidth="1"/>
    <col min="11784" max="11784" width="11.7109375" style="232" customWidth="1"/>
    <col min="11785" max="11785" width="11.5703125" style="232" customWidth="1"/>
    <col min="11786" max="11786" width="11" style="232" customWidth="1"/>
    <col min="11787" max="11787" width="10.42578125" style="232" customWidth="1"/>
    <col min="11788" max="11788" width="75.42578125" style="232" customWidth="1"/>
    <col min="11789" max="11789" width="45.28515625" style="232" customWidth="1"/>
    <col min="11790" max="12032" width="9.140625" style="232"/>
    <col min="12033" max="12033" width="4.42578125" style="232" customWidth="1"/>
    <col min="12034" max="12034" width="11.5703125" style="232" customWidth="1"/>
    <col min="12035" max="12035" width="40.42578125" style="232" customWidth="1"/>
    <col min="12036" max="12036" width="5.5703125" style="232" customWidth="1"/>
    <col min="12037" max="12037" width="8.5703125" style="232" customWidth="1"/>
    <col min="12038" max="12038" width="9.85546875" style="232" customWidth="1"/>
    <col min="12039" max="12039" width="13.85546875" style="232" customWidth="1"/>
    <col min="12040" max="12040" width="11.7109375" style="232" customWidth="1"/>
    <col min="12041" max="12041" width="11.5703125" style="232" customWidth="1"/>
    <col min="12042" max="12042" width="11" style="232" customWidth="1"/>
    <col min="12043" max="12043" width="10.42578125" style="232" customWidth="1"/>
    <col min="12044" max="12044" width="75.42578125" style="232" customWidth="1"/>
    <col min="12045" max="12045" width="45.28515625" style="232" customWidth="1"/>
    <col min="12046" max="12288" width="9.140625" style="232"/>
    <col min="12289" max="12289" width="4.42578125" style="232" customWidth="1"/>
    <col min="12290" max="12290" width="11.5703125" style="232" customWidth="1"/>
    <col min="12291" max="12291" width="40.42578125" style="232" customWidth="1"/>
    <col min="12292" max="12292" width="5.5703125" style="232" customWidth="1"/>
    <col min="12293" max="12293" width="8.5703125" style="232" customWidth="1"/>
    <col min="12294" max="12294" width="9.85546875" style="232" customWidth="1"/>
    <col min="12295" max="12295" width="13.85546875" style="232" customWidth="1"/>
    <col min="12296" max="12296" width="11.7109375" style="232" customWidth="1"/>
    <col min="12297" max="12297" width="11.5703125" style="232" customWidth="1"/>
    <col min="12298" max="12298" width="11" style="232" customWidth="1"/>
    <col min="12299" max="12299" width="10.42578125" style="232" customWidth="1"/>
    <col min="12300" max="12300" width="75.42578125" style="232" customWidth="1"/>
    <col min="12301" max="12301" width="45.28515625" style="232" customWidth="1"/>
    <col min="12302" max="12544" width="9.140625" style="232"/>
    <col min="12545" max="12545" width="4.42578125" style="232" customWidth="1"/>
    <col min="12546" max="12546" width="11.5703125" style="232" customWidth="1"/>
    <col min="12547" max="12547" width="40.42578125" style="232" customWidth="1"/>
    <col min="12548" max="12548" width="5.5703125" style="232" customWidth="1"/>
    <col min="12549" max="12549" width="8.5703125" style="232" customWidth="1"/>
    <col min="12550" max="12550" width="9.85546875" style="232" customWidth="1"/>
    <col min="12551" max="12551" width="13.85546875" style="232" customWidth="1"/>
    <col min="12552" max="12552" width="11.7109375" style="232" customWidth="1"/>
    <col min="12553" max="12553" width="11.5703125" style="232" customWidth="1"/>
    <col min="12554" max="12554" width="11" style="232" customWidth="1"/>
    <col min="12555" max="12555" width="10.42578125" style="232" customWidth="1"/>
    <col min="12556" max="12556" width="75.42578125" style="232" customWidth="1"/>
    <col min="12557" max="12557" width="45.28515625" style="232" customWidth="1"/>
    <col min="12558" max="12800" width="9.140625" style="232"/>
    <col min="12801" max="12801" width="4.42578125" style="232" customWidth="1"/>
    <col min="12802" max="12802" width="11.5703125" style="232" customWidth="1"/>
    <col min="12803" max="12803" width="40.42578125" style="232" customWidth="1"/>
    <col min="12804" max="12804" width="5.5703125" style="232" customWidth="1"/>
    <col min="12805" max="12805" width="8.5703125" style="232" customWidth="1"/>
    <col min="12806" max="12806" width="9.85546875" style="232" customWidth="1"/>
    <col min="12807" max="12807" width="13.85546875" style="232" customWidth="1"/>
    <col min="12808" max="12808" width="11.7109375" style="232" customWidth="1"/>
    <col min="12809" max="12809" width="11.5703125" style="232" customWidth="1"/>
    <col min="12810" max="12810" width="11" style="232" customWidth="1"/>
    <col min="12811" max="12811" width="10.42578125" style="232" customWidth="1"/>
    <col min="12812" max="12812" width="75.42578125" style="232" customWidth="1"/>
    <col min="12813" max="12813" width="45.28515625" style="232" customWidth="1"/>
    <col min="12814" max="13056" width="9.140625" style="232"/>
    <col min="13057" max="13057" width="4.42578125" style="232" customWidth="1"/>
    <col min="13058" max="13058" width="11.5703125" style="232" customWidth="1"/>
    <col min="13059" max="13059" width="40.42578125" style="232" customWidth="1"/>
    <col min="13060" max="13060" width="5.5703125" style="232" customWidth="1"/>
    <col min="13061" max="13061" width="8.5703125" style="232" customWidth="1"/>
    <col min="13062" max="13062" width="9.85546875" style="232" customWidth="1"/>
    <col min="13063" max="13063" width="13.85546875" style="232" customWidth="1"/>
    <col min="13064" max="13064" width="11.7109375" style="232" customWidth="1"/>
    <col min="13065" max="13065" width="11.5703125" style="232" customWidth="1"/>
    <col min="13066" max="13066" width="11" style="232" customWidth="1"/>
    <col min="13067" max="13067" width="10.42578125" style="232" customWidth="1"/>
    <col min="13068" max="13068" width="75.42578125" style="232" customWidth="1"/>
    <col min="13069" max="13069" width="45.28515625" style="232" customWidth="1"/>
    <col min="13070" max="13312" width="9.140625" style="232"/>
    <col min="13313" max="13313" width="4.42578125" style="232" customWidth="1"/>
    <col min="13314" max="13314" width="11.5703125" style="232" customWidth="1"/>
    <col min="13315" max="13315" width="40.42578125" style="232" customWidth="1"/>
    <col min="13316" max="13316" width="5.5703125" style="232" customWidth="1"/>
    <col min="13317" max="13317" width="8.5703125" style="232" customWidth="1"/>
    <col min="13318" max="13318" width="9.85546875" style="232" customWidth="1"/>
    <col min="13319" max="13319" width="13.85546875" style="232" customWidth="1"/>
    <col min="13320" max="13320" width="11.7109375" style="232" customWidth="1"/>
    <col min="13321" max="13321" width="11.5703125" style="232" customWidth="1"/>
    <col min="13322" max="13322" width="11" style="232" customWidth="1"/>
    <col min="13323" max="13323" width="10.42578125" style="232" customWidth="1"/>
    <col min="13324" max="13324" width="75.42578125" style="232" customWidth="1"/>
    <col min="13325" max="13325" width="45.28515625" style="232" customWidth="1"/>
    <col min="13326" max="13568" width="9.140625" style="232"/>
    <col min="13569" max="13569" width="4.42578125" style="232" customWidth="1"/>
    <col min="13570" max="13570" width="11.5703125" style="232" customWidth="1"/>
    <col min="13571" max="13571" width="40.42578125" style="232" customWidth="1"/>
    <col min="13572" max="13572" width="5.5703125" style="232" customWidth="1"/>
    <col min="13573" max="13573" width="8.5703125" style="232" customWidth="1"/>
    <col min="13574" max="13574" width="9.85546875" style="232" customWidth="1"/>
    <col min="13575" max="13575" width="13.85546875" style="232" customWidth="1"/>
    <col min="13576" max="13576" width="11.7109375" style="232" customWidth="1"/>
    <col min="13577" max="13577" width="11.5703125" style="232" customWidth="1"/>
    <col min="13578" max="13578" width="11" style="232" customWidth="1"/>
    <col min="13579" max="13579" width="10.42578125" style="232" customWidth="1"/>
    <col min="13580" max="13580" width="75.42578125" style="232" customWidth="1"/>
    <col min="13581" max="13581" width="45.28515625" style="232" customWidth="1"/>
    <col min="13582" max="13824" width="9.140625" style="232"/>
    <col min="13825" max="13825" width="4.42578125" style="232" customWidth="1"/>
    <col min="13826" max="13826" width="11.5703125" style="232" customWidth="1"/>
    <col min="13827" max="13827" width="40.42578125" style="232" customWidth="1"/>
    <col min="13828" max="13828" width="5.5703125" style="232" customWidth="1"/>
    <col min="13829" max="13829" width="8.5703125" style="232" customWidth="1"/>
    <col min="13830" max="13830" width="9.85546875" style="232" customWidth="1"/>
    <col min="13831" max="13831" width="13.85546875" style="232" customWidth="1"/>
    <col min="13832" max="13832" width="11.7109375" style="232" customWidth="1"/>
    <col min="13833" max="13833" width="11.5703125" style="232" customWidth="1"/>
    <col min="13834" max="13834" width="11" style="232" customWidth="1"/>
    <col min="13835" max="13835" width="10.42578125" style="232" customWidth="1"/>
    <col min="13836" max="13836" width="75.42578125" style="232" customWidth="1"/>
    <col min="13837" max="13837" width="45.28515625" style="232" customWidth="1"/>
    <col min="13838" max="14080" width="9.140625" style="232"/>
    <col min="14081" max="14081" width="4.42578125" style="232" customWidth="1"/>
    <col min="14082" max="14082" width="11.5703125" style="232" customWidth="1"/>
    <col min="14083" max="14083" width="40.42578125" style="232" customWidth="1"/>
    <col min="14084" max="14084" width="5.5703125" style="232" customWidth="1"/>
    <col min="14085" max="14085" width="8.5703125" style="232" customWidth="1"/>
    <col min="14086" max="14086" width="9.85546875" style="232" customWidth="1"/>
    <col min="14087" max="14087" width="13.85546875" style="232" customWidth="1"/>
    <col min="14088" max="14088" width="11.7109375" style="232" customWidth="1"/>
    <col min="14089" max="14089" width="11.5703125" style="232" customWidth="1"/>
    <col min="14090" max="14090" width="11" style="232" customWidth="1"/>
    <col min="14091" max="14091" width="10.42578125" style="232" customWidth="1"/>
    <col min="14092" max="14092" width="75.42578125" style="232" customWidth="1"/>
    <col min="14093" max="14093" width="45.28515625" style="232" customWidth="1"/>
    <col min="14094" max="14336" width="9.140625" style="232"/>
    <col min="14337" max="14337" width="4.42578125" style="232" customWidth="1"/>
    <col min="14338" max="14338" width="11.5703125" style="232" customWidth="1"/>
    <col min="14339" max="14339" width="40.42578125" style="232" customWidth="1"/>
    <col min="14340" max="14340" width="5.5703125" style="232" customWidth="1"/>
    <col min="14341" max="14341" width="8.5703125" style="232" customWidth="1"/>
    <col min="14342" max="14342" width="9.85546875" style="232" customWidth="1"/>
    <col min="14343" max="14343" width="13.85546875" style="232" customWidth="1"/>
    <col min="14344" max="14344" width="11.7109375" style="232" customWidth="1"/>
    <col min="14345" max="14345" width="11.5703125" style="232" customWidth="1"/>
    <col min="14346" max="14346" width="11" style="232" customWidth="1"/>
    <col min="14347" max="14347" width="10.42578125" style="232" customWidth="1"/>
    <col min="14348" max="14348" width="75.42578125" style="232" customWidth="1"/>
    <col min="14349" max="14349" width="45.28515625" style="232" customWidth="1"/>
    <col min="14350" max="14592" width="9.140625" style="232"/>
    <col min="14593" max="14593" width="4.42578125" style="232" customWidth="1"/>
    <col min="14594" max="14594" width="11.5703125" style="232" customWidth="1"/>
    <col min="14595" max="14595" width="40.42578125" style="232" customWidth="1"/>
    <col min="14596" max="14596" width="5.5703125" style="232" customWidth="1"/>
    <col min="14597" max="14597" width="8.5703125" style="232" customWidth="1"/>
    <col min="14598" max="14598" width="9.85546875" style="232" customWidth="1"/>
    <col min="14599" max="14599" width="13.85546875" style="232" customWidth="1"/>
    <col min="14600" max="14600" width="11.7109375" style="232" customWidth="1"/>
    <col min="14601" max="14601" width="11.5703125" style="232" customWidth="1"/>
    <col min="14602" max="14602" width="11" style="232" customWidth="1"/>
    <col min="14603" max="14603" width="10.42578125" style="232" customWidth="1"/>
    <col min="14604" max="14604" width="75.42578125" style="232" customWidth="1"/>
    <col min="14605" max="14605" width="45.28515625" style="232" customWidth="1"/>
    <col min="14606" max="14848" width="9.140625" style="232"/>
    <col min="14849" max="14849" width="4.42578125" style="232" customWidth="1"/>
    <col min="14850" max="14850" width="11.5703125" style="232" customWidth="1"/>
    <col min="14851" max="14851" width="40.42578125" style="232" customWidth="1"/>
    <col min="14852" max="14852" width="5.5703125" style="232" customWidth="1"/>
    <col min="14853" max="14853" width="8.5703125" style="232" customWidth="1"/>
    <col min="14854" max="14854" width="9.85546875" style="232" customWidth="1"/>
    <col min="14855" max="14855" width="13.85546875" style="232" customWidth="1"/>
    <col min="14856" max="14856" width="11.7109375" style="232" customWidth="1"/>
    <col min="14857" max="14857" width="11.5703125" style="232" customWidth="1"/>
    <col min="14858" max="14858" width="11" style="232" customWidth="1"/>
    <col min="14859" max="14859" width="10.42578125" style="232" customWidth="1"/>
    <col min="14860" max="14860" width="75.42578125" style="232" customWidth="1"/>
    <col min="14861" max="14861" width="45.28515625" style="232" customWidth="1"/>
    <col min="14862" max="15104" width="9.140625" style="232"/>
    <col min="15105" max="15105" width="4.42578125" style="232" customWidth="1"/>
    <col min="15106" max="15106" width="11.5703125" style="232" customWidth="1"/>
    <col min="15107" max="15107" width="40.42578125" style="232" customWidth="1"/>
    <col min="15108" max="15108" width="5.5703125" style="232" customWidth="1"/>
    <col min="15109" max="15109" width="8.5703125" style="232" customWidth="1"/>
    <col min="15110" max="15110" width="9.85546875" style="232" customWidth="1"/>
    <col min="15111" max="15111" width="13.85546875" style="232" customWidth="1"/>
    <col min="15112" max="15112" width="11.7109375" style="232" customWidth="1"/>
    <col min="15113" max="15113" width="11.5703125" style="232" customWidth="1"/>
    <col min="15114" max="15114" width="11" style="232" customWidth="1"/>
    <col min="15115" max="15115" width="10.42578125" style="232" customWidth="1"/>
    <col min="15116" max="15116" width="75.42578125" style="232" customWidth="1"/>
    <col min="15117" max="15117" width="45.28515625" style="232" customWidth="1"/>
    <col min="15118" max="15360" width="9.140625" style="232"/>
    <col min="15361" max="15361" width="4.42578125" style="232" customWidth="1"/>
    <col min="15362" max="15362" width="11.5703125" style="232" customWidth="1"/>
    <col min="15363" max="15363" width="40.42578125" style="232" customWidth="1"/>
    <col min="15364" max="15364" width="5.5703125" style="232" customWidth="1"/>
    <col min="15365" max="15365" width="8.5703125" style="232" customWidth="1"/>
    <col min="15366" max="15366" width="9.85546875" style="232" customWidth="1"/>
    <col min="15367" max="15367" width="13.85546875" style="232" customWidth="1"/>
    <col min="15368" max="15368" width="11.7109375" style="232" customWidth="1"/>
    <col min="15369" max="15369" width="11.5703125" style="232" customWidth="1"/>
    <col min="15370" max="15370" width="11" style="232" customWidth="1"/>
    <col min="15371" max="15371" width="10.42578125" style="232" customWidth="1"/>
    <col min="15372" max="15372" width="75.42578125" style="232" customWidth="1"/>
    <col min="15373" max="15373" width="45.28515625" style="232" customWidth="1"/>
    <col min="15374" max="15616" width="9.140625" style="232"/>
    <col min="15617" max="15617" width="4.42578125" style="232" customWidth="1"/>
    <col min="15618" max="15618" width="11.5703125" style="232" customWidth="1"/>
    <col min="15619" max="15619" width="40.42578125" style="232" customWidth="1"/>
    <col min="15620" max="15620" width="5.5703125" style="232" customWidth="1"/>
    <col min="15621" max="15621" width="8.5703125" style="232" customWidth="1"/>
    <col min="15622" max="15622" width="9.85546875" style="232" customWidth="1"/>
    <col min="15623" max="15623" width="13.85546875" style="232" customWidth="1"/>
    <col min="15624" max="15624" width="11.7109375" style="232" customWidth="1"/>
    <col min="15625" max="15625" width="11.5703125" style="232" customWidth="1"/>
    <col min="15626" max="15626" width="11" style="232" customWidth="1"/>
    <col min="15627" max="15627" width="10.42578125" style="232" customWidth="1"/>
    <col min="15628" max="15628" width="75.42578125" style="232" customWidth="1"/>
    <col min="15629" max="15629" width="45.28515625" style="232" customWidth="1"/>
    <col min="15630" max="15872" width="9.140625" style="232"/>
    <col min="15873" max="15873" width="4.42578125" style="232" customWidth="1"/>
    <col min="15874" max="15874" width="11.5703125" style="232" customWidth="1"/>
    <col min="15875" max="15875" width="40.42578125" style="232" customWidth="1"/>
    <col min="15876" max="15876" width="5.5703125" style="232" customWidth="1"/>
    <col min="15877" max="15877" width="8.5703125" style="232" customWidth="1"/>
    <col min="15878" max="15878" width="9.85546875" style="232" customWidth="1"/>
    <col min="15879" max="15879" width="13.85546875" style="232" customWidth="1"/>
    <col min="15880" max="15880" width="11.7109375" style="232" customWidth="1"/>
    <col min="15881" max="15881" width="11.5703125" style="232" customWidth="1"/>
    <col min="15882" max="15882" width="11" style="232" customWidth="1"/>
    <col min="15883" max="15883" width="10.42578125" style="232" customWidth="1"/>
    <col min="15884" max="15884" width="75.42578125" style="232" customWidth="1"/>
    <col min="15885" max="15885" width="45.28515625" style="232" customWidth="1"/>
    <col min="15886" max="16128" width="9.140625" style="232"/>
    <col min="16129" max="16129" width="4.42578125" style="232" customWidth="1"/>
    <col min="16130" max="16130" width="11.5703125" style="232" customWidth="1"/>
    <col min="16131" max="16131" width="40.42578125" style="232" customWidth="1"/>
    <col min="16132" max="16132" width="5.5703125" style="232" customWidth="1"/>
    <col min="16133" max="16133" width="8.5703125" style="232" customWidth="1"/>
    <col min="16134" max="16134" width="9.85546875" style="232" customWidth="1"/>
    <col min="16135" max="16135" width="13.85546875" style="232" customWidth="1"/>
    <col min="16136" max="16136" width="11.7109375" style="232" customWidth="1"/>
    <col min="16137" max="16137" width="11.5703125" style="232" customWidth="1"/>
    <col min="16138" max="16138" width="11" style="232" customWidth="1"/>
    <col min="16139" max="16139" width="10.42578125" style="232" customWidth="1"/>
    <col min="16140" max="16140" width="75.42578125" style="232" customWidth="1"/>
    <col min="16141" max="16141" width="45.28515625" style="232" customWidth="1"/>
    <col min="16142" max="16384" width="9.140625" style="232"/>
  </cols>
  <sheetData>
    <row r="1" spans="1:80" ht="15.75" x14ac:dyDescent="0.25">
      <c r="A1" s="327" t="s">
        <v>102</v>
      </c>
      <c r="B1" s="327"/>
      <c r="C1" s="327"/>
      <c r="D1" s="327"/>
      <c r="E1" s="327"/>
      <c r="F1" s="327"/>
      <c r="G1" s="327"/>
    </row>
    <row r="2" spans="1:80" ht="14.25" customHeight="1" thickBot="1" x14ac:dyDescent="0.25">
      <c r="B2" s="233"/>
      <c r="C2" s="234"/>
      <c r="D2" s="234"/>
      <c r="E2" s="235"/>
      <c r="F2" s="234"/>
      <c r="G2" s="234"/>
    </row>
    <row r="3" spans="1:80" ht="13.5" thickTop="1" x14ac:dyDescent="0.2">
      <c r="A3" s="316" t="s">
        <v>2</v>
      </c>
      <c r="B3" s="317"/>
      <c r="C3" s="186" t="s">
        <v>105</v>
      </c>
      <c r="D3" s="236"/>
      <c r="E3" s="237" t="s">
        <v>85</v>
      </c>
      <c r="F3" s="238" t="str">
        <f>'02 02 Rek'!H1</f>
        <v>02</v>
      </c>
      <c r="G3" s="239"/>
    </row>
    <row r="4" spans="1:80" ht="13.5" thickBot="1" x14ac:dyDescent="0.25">
      <c r="A4" s="328" t="s">
        <v>76</v>
      </c>
      <c r="B4" s="319"/>
      <c r="C4" s="192" t="s">
        <v>443</v>
      </c>
      <c r="D4" s="240"/>
      <c r="E4" s="329" t="str">
        <f>'02 02 Rek'!G2</f>
        <v>Vodovod a kanalizace</v>
      </c>
      <c r="F4" s="330"/>
      <c r="G4" s="331"/>
    </row>
    <row r="5" spans="1:80" ht="13.5" thickTop="1" x14ac:dyDescent="0.2">
      <c r="A5" s="241"/>
      <c r="G5" s="243"/>
    </row>
    <row r="6" spans="1:80" ht="27" customHeight="1" x14ac:dyDescent="0.2">
      <c r="A6" s="244" t="s">
        <v>86</v>
      </c>
      <c r="B6" s="245" t="s">
        <v>87</v>
      </c>
      <c r="C6" s="245" t="s">
        <v>88</v>
      </c>
      <c r="D6" s="245" t="s">
        <v>89</v>
      </c>
      <c r="E6" s="246" t="s">
        <v>90</v>
      </c>
      <c r="F6" s="245" t="s">
        <v>91</v>
      </c>
      <c r="G6" s="247" t="s">
        <v>92</v>
      </c>
      <c r="H6" s="248" t="s">
        <v>93</v>
      </c>
      <c r="I6" s="248" t="s">
        <v>94</v>
      </c>
      <c r="J6" s="248" t="s">
        <v>95</v>
      </c>
      <c r="K6" s="248" t="s">
        <v>96</v>
      </c>
    </row>
    <row r="7" spans="1:80" x14ac:dyDescent="0.2">
      <c r="A7" s="249" t="s">
        <v>97</v>
      </c>
      <c r="B7" s="250" t="s">
        <v>232</v>
      </c>
      <c r="C7" s="251" t="s">
        <v>233</v>
      </c>
      <c r="D7" s="252"/>
      <c r="E7" s="253"/>
      <c r="F7" s="253"/>
      <c r="G7" s="254"/>
      <c r="H7" s="255"/>
      <c r="I7" s="256"/>
      <c r="J7" s="257"/>
      <c r="K7" s="258"/>
      <c r="O7" s="259">
        <v>1</v>
      </c>
    </row>
    <row r="8" spans="1:80" x14ac:dyDescent="0.2">
      <c r="A8" s="260">
        <v>1</v>
      </c>
      <c r="B8" s="261" t="s">
        <v>235</v>
      </c>
      <c r="C8" s="262" t="s">
        <v>236</v>
      </c>
      <c r="D8" s="263" t="s">
        <v>237</v>
      </c>
      <c r="E8" s="264">
        <v>30</v>
      </c>
      <c r="F8" s="264">
        <v>0</v>
      </c>
      <c r="G8" s="265">
        <f>E8*F8</f>
        <v>0</v>
      </c>
      <c r="H8" s="266">
        <v>0</v>
      </c>
      <c r="I8" s="267">
        <f>E8*H8</f>
        <v>0</v>
      </c>
      <c r="J8" s="266">
        <v>0</v>
      </c>
      <c r="K8" s="267">
        <f>E8*J8</f>
        <v>0</v>
      </c>
      <c r="O8" s="259">
        <v>2</v>
      </c>
      <c r="AA8" s="232">
        <v>1</v>
      </c>
      <c r="AB8" s="232">
        <v>1</v>
      </c>
      <c r="AC8" s="232">
        <v>1</v>
      </c>
      <c r="AZ8" s="232">
        <v>1</v>
      </c>
      <c r="BA8" s="232">
        <f>IF(AZ8=1,G8,0)</f>
        <v>0</v>
      </c>
      <c r="BB8" s="232">
        <f>IF(AZ8=2,G8,0)</f>
        <v>0</v>
      </c>
      <c r="BC8" s="232">
        <f>IF(AZ8=3,G8,0)</f>
        <v>0</v>
      </c>
      <c r="BD8" s="232">
        <f>IF(AZ8=4,G8,0)</f>
        <v>0</v>
      </c>
      <c r="BE8" s="232">
        <f>IF(AZ8=5,G8,0)</f>
        <v>0</v>
      </c>
      <c r="CA8" s="259">
        <v>1</v>
      </c>
      <c r="CB8" s="259">
        <v>1</v>
      </c>
    </row>
    <row r="9" spans="1:80" x14ac:dyDescent="0.2">
      <c r="A9" s="277"/>
      <c r="B9" s="278" t="s">
        <v>100</v>
      </c>
      <c r="C9" s="279" t="s">
        <v>234</v>
      </c>
      <c r="D9" s="280"/>
      <c r="E9" s="281"/>
      <c r="F9" s="282"/>
      <c r="G9" s="283">
        <f>SUM(G7:G8)</f>
        <v>0</v>
      </c>
      <c r="H9" s="284"/>
      <c r="I9" s="285">
        <f>SUM(I7:I8)</f>
        <v>0</v>
      </c>
      <c r="J9" s="284"/>
      <c r="K9" s="285">
        <f>SUM(K7:K8)</f>
        <v>0</v>
      </c>
      <c r="O9" s="259">
        <v>4</v>
      </c>
      <c r="BA9" s="286">
        <f>SUM(BA7:BA8)</f>
        <v>0</v>
      </c>
      <c r="BB9" s="286">
        <f>SUM(BB7:BB8)</f>
        <v>0</v>
      </c>
      <c r="BC9" s="286">
        <f>SUM(BC7:BC8)</f>
        <v>0</v>
      </c>
      <c r="BD9" s="286">
        <f>SUM(BD7:BD8)</f>
        <v>0</v>
      </c>
      <c r="BE9" s="286">
        <f>SUM(BE7:BE8)</f>
        <v>0</v>
      </c>
    </row>
    <row r="10" spans="1:80" x14ac:dyDescent="0.2">
      <c r="A10" s="249" t="s">
        <v>97</v>
      </c>
      <c r="B10" s="250" t="s">
        <v>257</v>
      </c>
      <c r="C10" s="251" t="s">
        <v>258</v>
      </c>
      <c r="D10" s="252"/>
      <c r="E10" s="253"/>
      <c r="F10" s="253"/>
      <c r="G10" s="254"/>
      <c r="H10" s="255"/>
      <c r="I10" s="256"/>
      <c r="J10" s="257"/>
      <c r="K10" s="258"/>
      <c r="O10" s="259">
        <v>1</v>
      </c>
    </row>
    <row r="11" spans="1:80" x14ac:dyDescent="0.2">
      <c r="A11" s="260">
        <v>2</v>
      </c>
      <c r="B11" s="261" t="s">
        <v>444</v>
      </c>
      <c r="C11" s="262" t="s">
        <v>445</v>
      </c>
      <c r="D11" s="263" t="s">
        <v>154</v>
      </c>
      <c r="E11" s="264">
        <v>20</v>
      </c>
      <c r="F11" s="264">
        <v>0</v>
      </c>
      <c r="G11" s="265">
        <f>E11*F11</f>
        <v>0</v>
      </c>
      <c r="H11" s="266">
        <v>0</v>
      </c>
      <c r="I11" s="267">
        <f>E11*H11</f>
        <v>0</v>
      </c>
      <c r="J11" s="266">
        <v>-1.2999999999999999E-2</v>
      </c>
      <c r="K11" s="267">
        <f>E11*J11</f>
        <v>-0.26</v>
      </c>
      <c r="O11" s="259">
        <v>2</v>
      </c>
      <c r="AA11" s="232">
        <v>1</v>
      </c>
      <c r="AB11" s="232">
        <v>1</v>
      </c>
      <c r="AC11" s="232">
        <v>1</v>
      </c>
      <c r="AZ11" s="232">
        <v>1</v>
      </c>
      <c r="BA11" s="232">
        <f>IF(AZ11=1,G11,0)</f>
        <v>0</v>
      </c>
      <c r="BB11" s="232">
        <f>IF(AZ11=2,G11,0)</f>
        <v>0</v>
      </c>
      <c r="BC11" s="232">
        <f>IF(AZ11=3,G11,0)</f>
        <v>0</v>
      </c>
      <c r="BD11" s="232">
        <f>IF(AZ11=4,G11,0)</f>
        <v>0</v>
      </c>
      <c r="BE11" s="232">
        <f>IF(AZ11=5,G11,0)</f>
        <v>0</v>
      </c>
      <c r="CA11" s="259">
        <v>1</v>
      </c>
      <c r="CB11" s="259">
        <v>1</v>
      </c>
    </row>
    <row r="12" spans="1:80" x14ac:dyDescent="0.2">
      <c r="A12" s="260">
        <v>3</v>
      </c>
      <c r="B12" s="261" t="s">
        <v>446</v>
      </c>
      <c r="C12" s="262" t="s">
        <v>447</v>
      </c>
      <c r="D12" s="263" t="s">
        <v>154</v>
      </c>
      <c r="E12" s="264">
        <v>1</v>
      </c>
      <c r="F12" s="264">
        <v>0</v>
      </c>
      <c r="G12" s="265">
        <f>E12*F12</f>
        <v>0</v>
      </c>
      <c r="H12" s="266">
        <v>5.9000000000000003E-4</v>
      </c>
      <c r="I12" s="267">
        <f>E12*H12</f>
        <v>5.9000000000000003E-4</v>
      </c>
      <c r="J12" s="266">
        <v>-3.6999999999999998E-2</v>
      </c>
      <c r="K12" s="267">
        <f>E12*J12</f>
        <v>-3.6999999999999998E-2</v>
      </c>
      <c r="O12" s="259">
        <v>2</v>
      </c>
      <c r="AA12" s="232">
        <v>1</v>
      </c>
      <c r="AB12" s="232">
        <v>1</v>
      </c>
      <c r="AC12" s="232">
        <v>1</v>
      </c>
      <c r="AZ12" s="232">
        <v>1</v>
      </c>
      <c r="BA12" s="232">
        <f>IF(AZ12=1,G12,0)</f>
        <v>0</v>
      </c>
      <c r="BB12" s="232">
        <f>IF(AZ12=2,G12,0)</f>
        <v>0</v>
      </c>
      <c r="BC12" s="232">
        <f>IF(AZ12=3,G12,0)</f>
        <v>0</v>
      </c>
      <c r="BD12" s="232">
        <f>IF(AZ12=4,G12,0)</f>
        <v>0</v>
      </c>
      <c r="BE12" s="232">
        <f>IF(AZ12=5,G12,0)</f>
        <v>0</v>
      </c>
      <c r="CA12" s="259">
        <v>1</v>
      </c>
      <c r="CB12" s="259">
        <v>1</v>
      </c>
    </row>
    <row r="13" spans="1:80" x14ac:dyDescent="0.2">
      <c r="A13" s="277"/>
      <c r="B13" s="278" t="s">
        <v>100</v>
      </c>
      <c r="C13" s="279" t="s">
        <v>259</v>
      </c>
      <c r="D13" s="280"/>
      <c r="E13" s="281"/>
      <c r="F13" s="282"/>
      <c r="G13" s="283">
        <f>SUM(G10:G12)</f>
        <v>0</v>
      </c>
      <c r="H13" s="284"/>
      <c r="I13" s="285">
        <f>SUM(I10:I12)</f>
        <v>5.9000000000000003E-4</v>
      </c>
      <c r="J13" s="284"/>
      <c r="K13" s="285">
        <f>SUM(K10:K12)</f>
        <v>-0.29699999999999999</v>
      </c>
      <c r="O13" s="259">
        <v>4</v>
      </c>
      <c r="BA13" s="286">
        <f>SUM(BA10:BA12)</f>
        <v>0</v>
      </c>
      <c r="BB13" s="286">
        <f>SUM(BB10:BB12)</f>
        <v>0</v>
      </c>
      <c r="BC13" s="286">
        <f>SUM(BC10:BC12)</f>
        <v>0</v>
      </c>
      <c r="BD13" s="286">
        <f>SUM(BD10:BD12)</f>
        <v>0</v>
      </c>
      <c r="BE13" s="286">
        <f>SUM(BE10:BE12)</f>
        <v>0</v>
      </c>
    </row>
    <row r="14" spans="1:80" x14ac:dyDescent="0.2">
      <c r="A14" s="249" t="s">
        <v>97</v>
      </c>
      <c r="B14" s="250" t="s">
        <v>448</v>
      </c>
      <c r="C14" s="251" t="s">
        <v>449</v>
      </c>
      <c r="D14" s="252"/>
      <c r="E14" s="253"/>
      <c r="F14" s="253"/>
      <c r="G14" s="254"/>
      <c r="H14" s="255"/>
      <c r="I14" s="256"/>
      <c r="J14" s="257"/>
      <c r="K14" s="258"/>
      <c r="O14" s="259">
        <v>1</v>
      </c>
    </row>
    <row r="15" spans="1:80" x14ac:dyDescent="0.2">
      <c r="A15" s="260">
        <v>4</v>
      </c>
      <c r="B15" s="261" t="s">
        <v>451</v>
      </c>
      <c r="C15" s="262" t="s">
        <v>452</v>
      </c>
      <c r="D15" s="263" t="s">
        <v>154</v>
      </c>
      <c r="E15" s="264">
        <v>8</v>
      </c>
      <c r="F15" s="264">
        <v>0</v>
      </c>
      <c r="G15" s="265">
        <f>E15*F15</f>
        <v>0</v>
      </c>
      <c r="H15" s="266">
        <v>4.6999999999999999E-4</v>
      </c>
      <c r="I15" s="267">
        <f>E15*H15</f>
        <v>3.7599999999999999E-3</v>
      </c>
      <c r="J15" s="266">
        <v>0</v>
      </c>
      <c r="K15" s="267">
        <f>E15*J15</f>
        <v>0</v>
      </c>
      <c r="O15" s="259">
        <v>2</v>
      </c>
      <c r="AA15" s="232">
        <v>1</v>
      </c>
      <c r="AB15" s="232">
        <v>7</v>
      </c>
      <c r="AC15" s="232">
        <v>7</v>
      </c>
      <c r="AZ15" s="232">
        <v>2</v>
      </c>
      <c r="BA15" s="232">
        <f>IF(AZ15=1,G15,0)</f>
        <v>0</v>
      </c>
      <c r="BB15" s="232">
        <f>IF(AZ15=2,G15,0)</f>
        <v>0</v>
      </c>
      <c r="BC15" s="232">
        <f>IF(AZ15=3,G15,0)</f>
        <v>0</v>
      </c>
      <c r="BD15" s="232">
        <f>IF(AZ15=4,G15,0)</f>
        <v>0</v>
      </c>
      <c r="BE15" s="232">
        <f>IF(AZ15=5,G15,0)</f>
        <v>0</v>
      </c>
      <c r="CA15" s="259">
        <v>1</v>
      </c>
      <c r="CB15" s="259">
        <v>7</v>
      </c>
    </row>
    <row r="16" spans="1:80" x14ac:dyDescent="0.2">
      <c r="A16" s="268"/>
      <c r="B16" s="271"/>
      <c r="C16" s="325" t="s">
        <v>453</v>
      </c>
      <c r="D16" s="326"/>
      <c r="E16" s="272">
        <v>5</v>
      </c>
      <c r="F16" s="273"/>
      <c r="G16" s="274"/>
      <c r="H16" s="275"/>
      <c r="I16" s="269"/>
      <c r="J16" s="276"/>
      <c r="K16" s="269"/>
      <c r="M16" s="270" t="s">
        <v>453</v>
      </c>
      <c r="O16" s="259"/>
    </row>
    <row r="17" spans="1:80" x14ac:dyDescent="0.2">
      <c r="A17" s="268"/>
      <c r="B17" s="271"/>
      <c r="C17" s="325" t="s">
        <v>454</v>
      </c>
      <c r="D17" s="326"/>
      <c r="E17" s="272">
        <v>3</v>
      </c>
      <c r="F17" s="273"/>
      <c r="G17" s="274"/>
      <c r="H17" s="275"/>
      <c r="I17" s="269"/>
      <c r="J17" s="276"/>
      <c r="K17" s="269"/>
      <c r="M17" s="270" t="s">
        <v>454</v>
      </c>
      <c r="O17" s="259"/>
    </row>
    <row r="18" spans="1:80" x14ac:dyDescent="0.2">
      <c r="A18" s="260">
        <v>5</v>
      </c>
      <c r="B18" s="261" t="s">
        <v>455</v>
      </c>
      <c r="C18" s="262" t="s">
        <v>456</v>
      </c>
      <c r="D18" s="263" t="s">
        <v>154</v>
      </c>
      <c r="E18" s="264">
        <v>5</v>
      </c>
      <c r="F18" s="264">
        <v>0</v>
      </c>
      <c r="G18" s="265">
        <f>E18*F18</f>
        <v>0</v>
      </c>
      <c r="H18" s="266">
        <v>6.9999999999999999E-4</v>
      </c>
      <c r="I18" s="267">
        <f>E18*H18</f>
        <v>3.5000000000000001E-3</v>
      </c>
      <c r="J18" s="266">
        <v>0</v>
      </c>
      <c r="K18" s="267">
        <f>E18*J18</f>
        <v>0</v>
      </c>
      <c r="O18" s="259">
        <v>2</v>
      </c>
      <c r="AA18" s="232">
        <v>1</v>
      </c>
      <c r="AB18" s="232">
        <v>7</v>
      </c>
      <c r="AC18" s="232">
        <v>7</v>
      </c>
      <c r="AZ18" s="232">
        <v>2</v>
      </c>
      <c r="BA18" s="232">
        <f>IF(AZ18=1,G18,0)</f>
        <v>0</v>
      </c>
      <c r="BB18" s="232">
        <f>IF(AZ18=2,G18,0)</f>
        <v>0</v>
      </c>
      <c r="BC18" s="232">
        <f>IF(AZ18=3,G18,0)</f>
        <v>0</v>
      </c>
      <c r="BD18" s="232">
        <f>IF(AZ18=4,G18,0)</f>
        <v>0</v>
      </c>
      <c r="BE18" s="232">
        <f>IF(AZ18=5,G18,0)</f>
        <v>0</v>
      </c>
      <c r="CA18" s="259">
        <v>1</v>
      </c>
      <c r="CB18" s="259">
        <v>7</v>
      </c>
    </row>
    <row r="19" spans="1:80" x14ac:dyDescent="0.2">
      <c r="A19" s="268"/>
      <c r="B19" s="271"/>
      <c r="C19" s="325" t="s">
        <v>457</v>
      </c>
      <c r="D19" s="326"/>
      <c r="E19" s="272">
        <v>3</v>
      </c>
      <c r="F19" s="273"/>
      <c r="G19" s="274"/>
      <c r="H19" s="275"/>
      <c r="I19" s="269"/>
      <c r="J19" s="276"/>
      <c r="K19" s="269"/>
      <c r="M19" s="270" t="s">
        <v>457</v>
      </c>
      <c r="O19" s="259"/>
    </row>
    <row r="20" spans="1:80" x14ac:dyDescent="0.2">
      <c r="A20" s="268"/>
      <c r="B20" s="271"/>
      <c r="C20" s="325" t="s">
        <v>458</v>
      </c>
      <c r="D20" s="326"/>
      <c r="E20" s="272">
        <v>2</v>
      </c>
      <c r="F20" s="273"/>
      <c r="G20" s="274"/>
      <c r="H20" s="275"/>
      <c r="I20" s="269"/>
      <c r="J20" s="276"/>
      <c r="K20" s="269"/>
      <c r="M20" s="270" t="s">
        <v>458</v>
      </c>
      <c r="O20" s="259"/>
    </row>
    <row r="21" spans="1:80" x14ac:dyDescent="0.2">
      <c r="A21" s="260">
        <v>6</v>
      </c>
      <c r="B21" s="261" t="s">
        <v>459</v>
      </c>
      <c r="C21" s="262" t="s">
        <v>460</v>
      </c>
      <c r="D21" s="263" t="s">
        <v>154</v>
      </c>
      <c r="E21" s="264">
        <v>5.5</v>
      </c>
      <c r="F21" s="264">
        <v>0</v>
      </c>
      <c r="G21" s="265">
        <f>E21*F21</f>
        <v>0</v>
      </c>
      <c r="H21" s="266">
        <v>2.0899999999999998E-3</v>
      </c>
      <c r="I21" s="267">
        <f>E21*H21</f>
        <v>1.1494999999999998E-2</v>
      </c>
      <c r="J21" s="266">
        <v>0</v>
      </c>
      <c r="K21" s="267">
        <f>E21*J21</f>
        <v>0</v>
      </c>
      <c r="O21" s="259">
        <v>2</v>
      </c>
      <c r="AA21" s="232">
        <v>1</v>
      </c>
      <c r="AB21" s="232">
        <v>7</v>
      </c>
      <c r="AC21" s="232">
        <v>7</v>
      </c>
      <c r="AZ21" s="232">
        <v>2</v>
      </c>
      <c r="BA21" s="232">
        <f>IF(AZ21=1,G21,0)</f>
        <v>0</v>
      </c>
      <c r="BB21" s="232">
        <f>IF(AZ21=2,G21,0)</f>
        <v>0</v>
      </c>
      <c r="BC21" s="232">
        <f>IF(AZ21=3,G21,0)</f>
        <v>0</v>
      </c>
      <c r="BD21" s="232">
        <f>IF(AZ21=4,G21,0)</f>
        <v>0</v>
      </c>
      <c r="BE21" s="232">
        <f>IF(AZ21=5,G21,0)</f>
        <v>0</v>
      </c>
      <c r="CA21" s="259">
        <v>1</v>
      </c>
      <c r="CB21" s="259">
        <v>7</v>
      </c>
    </row>
    <row r="22" spans="1:80" x14ac:dyDescent="0.2">
      <c r="A22" s="268"/>
      <c r="B22" s="271"/>
      <c r="C22" s="325" t="s">
        <v>461</v>
      </c>
      <c r="D22" s="326"/>
      <c r="E22" s="272">
        <v>2.5</v>
      </c>
      <c r="F22" s="273"/>
      <c r="G22" s="274"/>
      <c r="H22" s="275"/>
      <c r="I22" s="269"/>
      <c r="J22" s="276"/>
      <c r="K22" s="269"/>
      <c r="M22" s="270" t="s">
        <v>461</v>
      </c>
      <c r="O22" s="259"/>
    </row>
    <row r="23" spans="1:80" x14ac:dyDescent="0.2">
      <c r="A23" s="268"/>
      <c r="B23" s="271"/>
      <c r="C23" s="325" t="s">
        <v>462</v>
      </c>
      <c r="D23" s="326"/>
      <c r="E23" s="272">
        <v>3</v>
      </c>
      <c r="F23" s="273"/>
      <c r="G23" s="274"/>
      <c r="H23" s="275"/>
      <c r="I23" s="269"/>
      <c r="J23" s="276"/>
      <c r="K23" s="269"/>
      <c r="M23" s="270" t="s">
        <v>462</v>
      </c>
      <c r="O23" s="259"/>
    </row>
    <row r="24" spans="1:80" x14ac:dyDescent="0.2">
      <c r="A24" s="260">
        <v>7</v>
      </c>
      <c r="B24" s="261" t="s">
        <v>463</v>
      </c>
      <c r="C24" s="262" t="s">
        <v>464</v>
      </c>
      <c r="D24" s="263" t="s">
        <v>154</v>
      </c>
      <c r="E24" s="264">
        <v>9</v>
      </c>
      <c r="F24" s="264">
        <v>0</v>
      </c>
      <c r="G24" s="265">
        <f>E24*F24</f>
        <v>0</v>
      </c>
      <c r="H24" s="266">
        <v>2.5000000000000001E-3</v>
      </c>
      <c r="I24" s="267">
        <f>E24*H24</f>
        <v>2.2499999999999999E-2</v>
      </c>
      <c r="J24" s="266">
        <v>0</v>
      </c>
      <c r="K24" s="267">
        <f>E24*J24</f>
        <v>0</v>
      </c>
      <c r="O24" s="259">
        <v>2</v>
      </c>
      <c r="AA24" s="232">
        <v>1</v>
      </c>
      <c r="AB24" s="232">
        <v>7</v>
      </c>
      <c r="AC24" s="232">
        <v>7</v>
      </c>
      <c r="AZ24" s="232">
        <v>2</v>
      </c>
      <c r="BA24" s="232">
        <f>IF(AZ24=1,G24,0)</f>
        <v>0</v>
      </c>
      <c r="BB24" s="232">
        <f>IF(AZ24=2,G24,0)</f>
        <v>0</v>
      </c>
      <c r="BC24" s="232">
        <f>IF(AZ24=3,G24,0)</f>
        <v>0</v>
      </c>
      <c r="BD24" s="232">
        <f>IF(AZ24=4,G24,0)</f>
        <v>0</v>
      </c>
      <c r="BE24" s="232">
        <f>IF(AZ24=5,G24,0)</f>
        <v>0</v>
      </c>
      <c r="CA24" s="259">
        <v>1</v>
      </c>
      <c r="CB24" s="259">
        <v>7</v>
      </c>
    </row>
    <row r="25" spans="1:80" x14ac:dyDescent="0.2">
      <c r="A25" s="268"/>
      <c r="B25" s="271"/>
      <c r="C25" s="325" t="s">
        <v>465</v>
      </c>
      <c r="D25" s="326"/>
      <c r="E25" s="272">
        <v>9</v>
      </c>
      <c r="F25" s="273"/>
      <c r="G25" s="274"/>
      <c r="H25" s="275"/>
      <c r="I25" s="269"/>
      <c r="J25" s="276"/>
      <c r="K25" s="269"/>
      <c r="M25" s="270" t="s">
        <v>465</v>
      </c>
      <c r="O25" s="259"/>
    </row>
    <row r="26" spans="1:80" x14ac:dyDescent="0.2">
      <c r="A26" s="260">
        <v>8</v>
      </c>
      <c r="B26" s="261" t="s">
        <v>466</v>
      </c>
      <c r="C26" s="262" t="s">
        <v>467</v>
      </c>
      <c r="D26" s="263" t="s">
        <v>137</v>
      </c>
      <c r="E26" s="264">
        <v>6</v>
      </c>
      <c r="F26" s="264">
        <v>0</v>
      </c>
      <c r="G26" s="265">
        <f>E26*F26</f>
        <v>0</v>
      </c>
      <c r="H26" s="266">
        <v>0</v>
      </c>
      <c r="I26" s="267">
        <f>E26*H26</f>
        <v>0</v>
      </c>
      <c r="J26" s="266">
        <v>0</v>
      </c>
      <c r="K26" s="267">
        <f>E26*J26</f>
        <v>0</v>
      </c>
      <c r="O26" s="259">
        <v>2</v>
      </c>
      <c r="AA26" s="232">
        <v>1</v>
      </c>
      <c r="AB26" s="232">
        <v>7</v>
      </c>
      <c r="AC26" s="232">
        <v>7</v>
      </c>
      <c r="AZ26" s="232">
        <v>2</v>
      </c>
      <c r="BA26" s="232">
        <f>IF(AZ26=1,G26,0)</f>
        <v>0</v>
      </c>
      <c r="BB26" s="232">
        <f>IF(AZ26=2,G26,0)</f>
        <v>0</v>
      </c>
      <c r="BC26" s="232">
        <f>IF(AZ26=3,G26,0)</f>
        <v>0</v>
      </c>
      <c r="BD26" s="232">
        <f>IF(AZ26=4,G26,0)</f>
        <v>0</v>
      </c>
      <c r="BE26" s="232">
        <f>IF(AZ26=5,G26,0)</f>
        <v>0</v>
      </c>
      <c r="CA26" s="259">
        <v>1</v>
      </c>
      <c r="CB26" s="259">
        <v>7</v>
      </c>
    </row>
    <row r="27" spans="1:80" x14ac:dyDescent="0.2">
      <c r="A27" s="260">
        <v>9</v>
      </c>
      <c r="B27" s="261" t="s">
        <v>468</v>
      </c>
      <c r="C27" s="262" t="s">
        <v>469</v>
      </c>
      <c r="D27" s="263" t="s">
        <v>137</v>
      </c>
      <c r="E27" s="264">
        <v>5</v>
      </c>
      <c r="F27" s="264">
        <v>0</v>
      </c>
      <c r="G27" s="265">
        <f>E27*F27</f>
        <v>0</v>
      </c>
      <c r="H27" s="266">
        <v>0</v>
      </c>
      <c r="I27" s="267">
        <f>E27*H27</f>
        <v>0</v>
      </c>
      <c r="J27" s="266">
        <v>0</v>
      </c>
      <c r="K27" s="267">
        <f>E27*J27</f>
        <v>0</v>
      </c>
      <c r="O27" s="259">
        <v>2</v>
      </c>
      <c r="AA27" s="232">
        <v>1</v>
      </c>
      <c r="AB27" s="232">
        <v>7</v>
      </c>
      <c r="AC27" s="232">
        <v>7</v>
      </c>
      <c r="AZ27" s="232">
        <v>2</v>
      </c>
      <c r="BA27" s="232">
        <f>IF(AZ27=1,G27,0)</f>
        <v>0</v>
      </c>
      <c r="BB27" s="232">
        <f>IF(AZ27=2,G27,0)</f>
        <v>0</v>
      </c>
      <c r="BC27" s="232">
        <f>IF(AZ27=3,G27,0)</f>
        <v>0</v>
      </c>
      <c r="BD27" s="232">
        <f>IF(AZ27=4,G27,0)</f>
        <v>0</v>
      </c>
      <c r="BE27" s="232">
        <f>IF(AZ27=5,G27,0)</f>
        <v>0</v>
      </c>
      <c r="CA27" s="259">
        <v>1</v>
      </c>
      <c r="CB27" s="259">
        <v>7</v>
      </c>
    </row>
    <row r="28" spans="1:80" x14ac:dyDescent="0.2">
      <c r="A28" s="260">
        <v>10</v>
      </c>
      <c r="B28" s="261" t="s">
        <v>470</v>
      </c>
      <c r="C28" s="262" t="s">
        <v>471</v>
      </c>
      <c r="D28" s="263" t="s">
        <v>154</v>
      </c>
      <c r="E28" s="264">
        <v>27.5</v>
      </c>
      <c r="F28" s="264">
        <v>0</v>
      </c>
      <c r="G28" s="265">
        <f>E28*F28</f>
        <v>0</v>
      </c>
      <c r="H28" s="266">
        <v>0</v>
      </c>
      <c r="I28" s="267">
        <f>E28*H28</f>
        <v>0</v>
      </c>
      <c r="J28" s="266">
        <v>0</v>
      </c>
      <c r="K28" s="267">
        <f>E28*J28</f>
        <v>0</v>
      </c>
      <c r="O28" s="259">
        <v>2</v>
      </c>
      <c r="AA28" s="232">
        <v>1</v>
      </c>
      <c r="AB28" s="232">
        <v>7</v>
      </c>
      <c r="AC28" s="232">
        <v>7</v>
      </c>
      <c r="AZ28" s="232">
        <v>2</v>
      </c>
      <c r="BA28" s="232">
        <f>IF(AZ28=1,G28,0)</f>
        <v>0</v>
      </c>
      <c r="BB28" s="232">
        <f>IF(AZ28=2,G28,0)</f>
        <v>0</v>
      </c>
      <c r="BC28" s="232">
        <f>IF(AZ28=3,G28,0)</f>
        <v>0</v>
      </c>
      <c r="BD28" s="232">
        <f>IF(AZ28=4,G28,0)</f>
        <v>0</v>
      </c>
      <c r="BE28" s="232">
        <f>IF(AZ28=5,G28,0)</f>
        <v>0</v>
      </c>
      <c r="CA28" s="259">
        <v>1</v>
      </c>
      <c r="CB28" s="259">
        <v>7</v>
      </c>
    </row>
    <row r="29" spans="1:80" x14ac:dyDescent="0.2">
      <c r="A29" s="268"/>
      <c r="B29" s="271"/>
      <c r="C29" s="325" t="s">
        <v>472</v>
      </c>
      <c r="D29" s="326"/>
      <c r="E29" s="272">
        <v>27.5</v>
      </c>
      <c r="F29" s="273"/>
      <c r="G29" s="274"/>
      <c r="H29" s="275"/>
      <c r="I29" s="269"/>
      <c r="J29" s="276"/>
      <c r="K29" s="269"/>
      <c r="M29" s="270" t="s">
        <v>472</v>
      </c>
      <c r="O29" s="259"/>
    </row>
    <row r="30" spans="1:80" x14ac:dyDescent="0.2">
      <c r="A30" s="260">
        <v>11</v>
      </c>
      <c r="B30" s="261" t="s">
        <v>473</v>
      </c>
      <c r="C30" s="262" t="s">
        <v>474</v>
      </c>
      <c r="D30" s="263" t="s">
        <v>154</v>
      </c>
      <c r="E30" s="264">
        <v>3</v>
      </c>
      <c r="F30" s="264">
        <v>0</v>
      </c>
      <c r="G30" s="265">
        <f>E30*F30</f>
        <v>0</v>
      </c>
      <c r="H30" s="266">
        <v>0</v>
      </c>
      <c r="I30" s="267">
        <f>E30*H30</f>
        <v>0</v>
      </c>
      <c r="J30" s="266">
        <v>0</v>
      </c>
      <c r="K30" s="267">
        <f>E30*J30</f>
        <v>0</v>
      </c>
      <c r="O30" s="259">
        <v>2</v>
      </c>
      <c r="AA30" s="232">
        <v>1</v>
      </c>
      <c r="AB30" s="232">
        <v>7</v>
      </c>
      <c r="AC30" s="232">
        <v>7</v>
      </c>
      <c r="AZ30" s="232">
        <v>2</v>
      </c>
      <c r="BA30" s="232">
        <f>IF(AZ30=1,G30,0)</f>
        <v>0</v>
      </c>
      <c r="BB30" s="232">
        <f>IF(AZ30=2,G30,0)</f>
        <v>0</v>
      </c>
      <c r="BC30" s="232">
        <f>IF(AZ30=3,G30,0)</f>
        <v>0</v>
      </c>
      <c r="BD30" s="232">
        <f>IF(AZ30=4,G30,0)</f>
        <v>0</v>
      </c>
      <c r="BE30" s="232">
        <f>IF(AZ30=5,G30,0)</f>
        <v>0</v>
      </c>
      <c r="CA30" s="259">
        <v>1</v>
      </c>
      <c r="CB30" s="259">
        <v>7</v>
      </c>
    </row>
    <row r="31" spans="1:80" x14ac:dyDescent="0.2">
      <c r="A31" s="260">
        <v>12</v>
      </c>
      <c r="B31" s="261" t="s">
        <v>475</v>
      </c>
      <c r="C31" s="262" t="s">
        <v>476</v>
      </c>
      <c r="D31" s="263" t="s">
        <v>12</v>
      </c>
      <c r="E31" s="264"/>
      <c r="F31" s="264">
        <v>0</v>
      </c>
      <c r="G31" s="265">
        <f>E31*F31</f>
        <v>0</v>
      </c>
      <c r="H31" s="266">
        <v>0</v>
      </c>
      <c r="I31" s="267">
        <f>E31*H31</f>
        <v>0</v>
      </c>
      <c r="J31" s="266"/>
      <c r="K31" s="267">
        <f>E31*J31</f>
        <v>0</v>
      </c>
      <c r="O31" s="259">
        <v>2</v>
      </c>
      <c r="AA31" s="232">
        <v>7</v>
      </c>
      <c r="AB31" s="232">
        <v>1002</v>
      </c>
      <c r="AC31" s="232">
        <v>5</v>
      </c>
      <c r="AZ31" s="232">
        <v>2</v>
      </c>
      <c r="BA31" s="232">
        <f>IF(AZ31=1,G31,0)</f>
        <v>0</v>
      </c>
      <c r="BB31" s="232">
        <f>IF(AZ31=2,G31,0)</f>
        <v>0</v>
      </c>
      <c r="BC31" s="232">
        <f>IF(AZ31=3,G31,0)</f>
        <v>0</v>
      </c>
      <c r="BD31" s="232">
        <f>IF(AZ31=4,G31,0)</f>
        <v>0</v>
      </c>
      <c r="BE31" s="232">
        <f>IF(AZ31=5,G31,0)</f>
        <v>0</v>
      </c>
      <c r="CA31" s="259">
        <v>7</v>
      </c>
      <c r="CB31" s="259">
        <v>1002</v>
      </c>
    </row>
    <row r="32" spans="1:80" x14ac:dyDescent="0.2">
      <c r="A32" s="277"/>
      <c r="B32" s="278" t="s">
        <v>100</v>
      </c>
      <c r="C32" s="279" t="s">
        <v>450</v>
      </c>
      <c r="D32" s="280"/>
      <c r="E32" s="281"/>
      <c r="F32" s="282"/>
      <c r="G32" s="283">
        <f>SUM(G14:G31)</f>
        <v>0</v>
      </c>
      <c r="H32" s="284"/>
      <c r="I32" s="285">
        <f>SUM(I14:I31)</f>
        <v>4.1255E-2</v>
      </c>
      <c r="J32" s="284"/>
      <c r="K32" s="285">
        <f>SUM(K14:K31)</f>
        <v>0</v>
      </c>
      <c r="O32" s="259">
        <v>4</v>
      </c>
      <c r="BA32" s="286">
        <f>SUM(BA14:BA31)</f>
        <v>0</v>
      </c>
      <c r="BB32" s="286">
        <f>SUM(BB14:BB31)</f>
        <v>0</v>
      </c>
      <c r="BC32" s="286">
        <f>SUM(BC14:BC31)</f>
        <v>0</v>
      </c>
      <c r="BD32" s="286">
        <f>SUM(BD14:BD31)</f>
        <v>0</v>
      </c>
      <c r="BE32" s="286">
        <f>SUM(BE14:BE31)</f>
        <v>0</v>
      </c>
    </row>
    <row r="33" spans="1:80" x14ac:dyDescent="0.2">
      <c r="A33" s="249" t="s">
        <v>97</v>
      </c>
      <c r="B33" s="250" t="s">
        <v>477</v>
      </c>
      <c r="C33" s="251" t="s">
        <v>478</v>
      </c>
      <c r="D33" s="252"/>
      <c r="E33" s="253"/>
      <c r="F33" s="253"/>
      <c r="G33" s="254"/>
      <c r="H33" s="255"/>
      <c r="I33" s="256"/>
      <c r="J33" s="257"/>
      <c r="K33" s="258"/>
      <c r="O33" s="259">
        <v>1</v>
      </c>
    </row>
    <row r="34" spans="1:80" x14ac:dyDescent="0.2">
      <c r="A34" s="260">
        <v>13</v>
      </c>
      <c r="B34" s="261" t="s">
        <v>480</v>
      </c>
      <c r="C34" s="262" t="s">
        <v>481</v>
      </c>
      <c r="D34" s="263" t="s">
        <v>154</v>
      </c>
      <c r="E34" s="264">
        <v>40.5</v>
      </c>
      <c r="F34" s="264">
        <v>0</v>
      </c>
      <c r="G34" s="265">
        <f>E34*F34</f>
        <v>0</v>
      </c>
      <c r="H34" s="266">
        <v>3.9199999999999999E-3</v>
      </c>
      <c r="I34" s="267">
        <f>E34*H34</f>
        <v>0.15875999999999998</v>
      </c>
      <c r="J34" s="266">
        <v>0</v>
      </c>
      <c r="K34" s="267">
        <f>E34*J34</f>
        <v>0</v>
      </c>
      <c r="O34" s="259">
        <v>2</v>
      </c>
      <c r="AA34" s="232">
        <v>1</v>
      </c>
      <c r="AB34" s="232">
        <v>7</v>
      </c>
      <c r="AC34" s="232">
        <v>7</v>
      </c>
      <c r="AZ34" s="232">
        <v>2</v>
      </c>
      <c r="BA34" s="232">
        <f>IF(AZ34=1,G34,0)</f>
        <v>0</v>
      </c>
      <c r="BB34" s="232">
        <f>IF(AZ34=2,G34,0)</f>
        <v>0</v>
      </c>
      <c r="BC34" s="232">
        <f>IF(AZ34=3,G34,0)</f>
        <v>0</v>
      </c>
      <c r="BD34" s="232">
        <f>IF(AZ34=4,G34,0)</f>
        <v>0</v>
      </c>
      <c r="BE34" s="232">
        <f>IF(AZ34=5,G34,0)</f>
        <v>0</v>
      </c>
      <c r="CA34" s="259">
        <v>1</v>
      </c>
      <c r="CB34" s="259">
        <v>7</v>
      </c>
    </row>
    <row r="35" spans="1:80" x14ac:dyDescent="0.2">
      <c r="A35" s="268"/>
      <c r="B35" s="271"/>
      <c r="C35" s="325" t="s">
        <v>482</v>
      </c>
      <c r="D35" s="326"/>
      <c r="E35" s="272">
        <v>11</v>
      </c>
      <c r="F35" s="273"/>
      <c r="G35" s="274"/>
      <c r="H35" s="275"/>
      <c r="I35" s="269"/>
      <c r="J35" s="276"/>
      <c r="K35" s="269"/>
      <c r="M35" s="270" t="s">
        <v>482</v>
      </c>
      <c r="O35" s="259"/>
    </row>
    <row r="36" spans="1:80" x14ac:dyDescent="0.2">
      <c r="A36" s="268"/>
      <c r="B36" s="271"/>
      <c r="C36" s="325" t="s">
        <v>483</v>
      </c>
      <c r="D36" s="326"/>
      <c r="E36" s="272">
        <v>18</v>
      </c>
      <c r="F36" s="273"/>
      <c r="G36" s="274"/>
      <c r="H36" s="275"/>
      <c r="I36" s="269"/>
      <c r="J36" s="276"/>
      <c r="K36" s="269"/>
      <c r="M36" s="270" t="s">
        <v>483</v>
      </c>
      <c r="O36" s="259"/>
    </row>
    <row r="37" spans="1:80" x14ac:dyDescent="0.2">
      <c r="A37" s="268"/>
      <c r="B37" s="271"/>
      <c r="C37" s="325" t="s">
        <v>484</v>
      </c>
      <c r="D37" s="326"/>
      <c r="E37" s="272">
        <v>11.5</v>
      </c>
      <c r="F37" s="273"/>
      <c r="G37" s="274"/>
      <c r="H37" s="275"/>
      <c r="I37" s="269"/>
      <c r="J37" s="276"/>
      <c r="K37" s="269"/>
      <c r="M37" s="270" t="s">
        <v>484</v>
      </c>
      <c r="O37" s="259"/>
    </row>
    <row r="38" spans="1:80" x14ac:dyDescent="0.2">
      <c r="A38" s="260">
        <v>14</v>
      </c>
      <c r="B38" s="261" t="s">
        <v>485</v>
      </c>
      <c r="C38" s="262" t="s">
        <v>486</v>
      </c>
      <c r="D38" s="263" t="s">
        <v>154</v>
      </c>
      <c r="E38" s="264">
        <v>11.5</v>
      </c>
      <c r="F38" s="264">
        <v>0</v>
      </c>
      <c r="G38" s="265">
        <f>E38*F38</f>
        <v>0</v>
      </c>
      <c r="H38" s="266">
        <v>4.0099999999999997E-3</v>
      </c>
      <c r="I38" s="267">
        <f>E38*H38</f>
        <v>4.6114999999999996E-2</v>
      </c>
      <c r="J38" s="266">
        <v>0</v>
      </c>
      <c r="K38" s="267">
        <f>E38*J38</f>
        <v>0</v>
      </c>
      <c r="O38" s="259">
        <v>2</v>
      </c>
      <c r="AA38" s="232">
        <v>1</v>
      </c>
      <c r="AB38" s="232">
        <v>7</v>
      </c>
      <c r="AC38" s="232">
        <v>7</v>
      </c>
      <c r="AZ38" s="232">
        <v>2</v>
      </c>
      <c r="BA38" s="232">
        <f>IF(AZ38=1,G38,0)</f>
        <v>0</v>
      </c>
      <c r="BB38" s="232">
        <f>IF(AZ38=2,G38,0)</f>
        <v>0</v>
      </c>
      <c r="BC38" s="232">
        <f>IF(AZ38=3,G38,0)</f>
        <v>0</v>
      </c>
      <c r="BD38" s="232">
        <f>IF(AZ38=4,G38,0)</f>
        <v>0</v>
      </c>
      <c r="BE38" s="232">
        <f>IF(AZ38=5,G38,0)</f>
        <v>0</v>
      </c>
      <c r="CA38" s="259">
        <v>1</v>
      </c>
      <c r="CB38" s="259">
        <v>7</v>
      </c>
    </row>
    <row r="39" spans="1:80" x14ac:dyDescent="0.2">
      <c r="A39" s="268"/>
      <c r="B39" s="271"/>
      <c r="C39" s="325" t="s">
        <v>487</v>
      </c>
      <c r="D39" s="326"/>
      <c r="E39" s="272">
        <v>11.5</v>
      </c>
      <c r="F39" s="273"/>
      <c r="G39" s="274"/>
      <c r="H39" s="275"/>
      <c r="I39" s="269"/>
      <c r="J39" s="276"/>
      <c r="K39" s="269"/>
      <c r="M39" s="270" t="s">
        <v>487</v>
      </c>
      <c r="O39" s="259"/>
    </row>
    <row r="40" spans="1:80" ht="22.5" x14ac:dyDescent="0.2">
      <c r="A40" s="260">
        <v>15</v>
      </c>
      <c r="B40" s="261" t="s">
        <v>488</v>
      </c>
      <c r="C40" s="262" t="s">
        <v>489</v>
      </c>
      <c r="D40" s="263" t="s">
        <v>154</v>
      </c>
      <c r="E40" s="264">
        <v>11</v>
      </c>
      <c r="F40" s="264">
        <v>0</v>
      </c>
      <c r="G40" s="265">
        <f>E40*F40</f>
        <v>0</v>
      </c>
      <c r="H40" s="266">
        <v>2.0000000000000002E-5</v>
      </c>
      <c r="I40" s="267">
        <f>E40*H40</f>
        <v>2.2000000000000001E-4</v>
      </c>
      <c r="J40" s="266">
        <v>0</v>
      </c>
      <c r="K40" s="267">
        <f>E40*J40</f>
        <v>0</v>
      </c>
      <c r="O40" s="259">
        <v>2</v>
      </c>
      <c r="AA40" s="232">
        <v>1</v>
      </c>
      <c r="AB40" s="232">
        <v>7</v>
      </c>
      <c r="AC40" s="232">
        <v>7</v>
      </c>
      <c r="AZ40" s="232">
        <v>2</v>
      </c>
      <c r="BA40" s="232">
        <f>IF(AZ40=1,G40,0)</f>
        <v>0</v>
      </c>
      <c r="BB40" s="232">
        <f>IF(AZ40=2,G40,0)</f>
        <v>0</v>
      </c>
      <c r="BC40" s="232">
        <f>IF(AZ40=3,G40,0)</f>
        <v>0</v>
      </c>
      <c r="BD40" s="232">
        <f>IF(AZ40=4,G40,0)</f>
        <v>0</v>
      </c>
      <c r="BE40" s="232">
        <f>IF(AZ40=5,G40,0)</f>
        <v>0</v>
      </c>
      <c r="CA40" s="259">
        <v>1</v>
      </c>
      <c r="CB40" s="259">
        <v>7</v>
      </c>
    </row>
    <row r="41" spans="1:80" x14ac:dyDescent="0.2">
      <c r="A41" s="268"/>
      <c r="B41" s="271"/>
      <c r="C41" s="325" t="s">
        <v>490</v>
      </c>
      <c r="D41" s="326"/>
      <c r="E41" s="272">
        <v>11</v>
      </c>
      <c r="F41" s="273"/>
      <c r="G41" s="274"/>
      <c r="H41" s="275"/>
      <c r="I41" s="269"/>
      <c r="J41" s="276"/>
      <c r="K41" s="269"/>
      <c r="M41" s="270" t="s">
        <v>490</v>
      </c>
      <c r="O41" s="259"/>
    </row>
    <row r="42" spans="1:80" ht="22.5" x14ac:dyDescent="0.2">
      <c r="A42" s="260">
        <v>16</v>
      </c>
      <c r="B42" s="261" t="s">
        <v>491</v>
      </c>
      <c r="C42" s="262" t="s">
        <v>492</v>
      </c>
      <c r="D42" s="263" t="s">
        <v>154</v>
      </c>
      <c r="E42" s="264">
        <v>11.5</v>
      </c>
      <c r="F42" s="264">
        <v>0</v>
      </c>
      <c r="G42" s="265">
        <f>E42*F42</f>
        <v>0</v>
      </c>
      <c r="H42" s="266">
        <v>6.0000000000000002E-5</v>
      </c>
      <c r="I42" s="267">
        <f>E42*H42</f>
        <v>6.8999999999999997E-4</v>
      </c>
      <c r="J42" s="266">
        <v>0</v>
      </c>
      <c r="K42" s="267">
        <f>E42*J42</f>
        <v>0</v>
      </c>
      <c r="O42" s="259">
        <v>2</v>
      </c>
      <c r="AA42" s="232">
        <v>1</v>
      </c>
      <c r="AB42" s="232">
        <v>7</v>
      </c>
      <c r="AC42" s="232">
        <v>7</v>
      </c>
      <c r="AZ42" s="232">
        <v>2</v>
      </c>
      <c r="BA42" s="232">
        <f>IF(AZ42=1,G42,0)</f>
        <v>0</v>
      </c>
      <c r="BB42" s="232">
        <f>IF(AZ42=2,G42,0)</f>
        <v>0</v>
      </c>
      <c r="BC42" s="232">
        <f>IF(AZ42=3,G42,0)</f>
        <v>0</v>
      </c>
      <c r="BD42" s="232">
        <f>IF(AZ42=4,G42,0)</f>
        <v>0</v>
      </c>
      <c r="BE42" s="232">
        <f>IF(AZ42=5,G42,0)</f>
        <v>0</v>
      </c>
      <c r="CA42" s="259">
        <v>1</v>
      </c>
      <c r="CB42" s="259">
        <v>7</v>
      </c>
    </row>
    <row r="43" spans="1:80" x14ac:dyDescent="0.2">
      <c r="A43" s="268"/>
      <c r="B43" s="271"/>
      <c r="C43" s="325" t="s">
        <v>493</v>
      </c>
      <c r="D43" s="326"/>
      <c r="E43" s="272">
        <v>11.5</v>
      </c>
      <c r="F43" s="273"/>
      <c r="G43" s="274"/>
      <c r="H43" s="275"/>
      <c r="I43" s="269"/>
      <c r="J43" s="276"/>
      <c r="K43" s="269"/>
      <c r="M43" s="270" t="s">
        <v>493</v>
      </c>
      <c r="O43" s="259"/>
    </row>
    <row r="44" spans="1:80" ht="22.5" x14ac:dyDescent="0.2">
      <c r="A44" s="260">
        <v>17</v>
      </c>
      <c r="B44" s="261" t="s">
        <v>494</v>
      </c>
      <c r="C44" s="262" t="s">
        <v>495</v>
      </c>
      <c r="D44" s="263" t="s">
        <v>154</v>
      </c>
      <c r="E44" s="264">
        <v>29.5</v>
      </c>
      <c r="F44" s="264">
        <v>0</v>
      </c>
      <c r="G44" s="265">
        <f>E44*F44</f>
        <v>0</v>
      </c>
      <c r="H44" s="266">
        <v>4.0000000000000003E-5</v>
      </c>
      <c r="I44" s="267">
        <f>E44*H44</f>
        <v>1.1800000000000001E-3</v>
      </c>
      <c r="J44" s="266">
        <v>0</v>
      </c>
      <c r="K44" s="267">
        <f>E44*J44</f>
        <v>0</v>
      </c>
      <c r="O44" s="259">
        <v>2</v>
      </c>
      <c r="AA44" s="232">
        <v>1</v>
      </c>
      <c r="AB44" s="232">
        <v>7</v>
      </c>
      <c r="AC44" s="232">
        <v>7</v>
      </c>
      <c r="AZ44" s="232">
        <v>2</v>
      </c>
      <c r="BA44" s="232">
        <f>IF(AZ44=1,G44,0)</f>
        <v>0</v>
      </c>
      <c r="BB44" s="232">
        <f>IF(AZ44=2,G44,0)</f>
        <v>0</v>
      </c>
      <c r="BC44" s="232">
        <f>IF(AZ44=3,G44,0)</f>
        <v>0</v>
      </c>
      <c r="BD44" s="232">
        <f>IF(AZ44=4,G44,0)</f>
        <v>0</v>
      </c>
      <c r="BE44" s="232">
        <f>IF(AZ44=5,G44,0)</f>
        <v>0</v>
      </c>
      <c r="CA44" s="259">
        <v>1</v>
      </c>
      <c r="CB44" s="259">
        <v>7</v>
      </c>
    </row>
    <row r="45" spans="1:80" x14ac:dyDescent="0.2">
      <c r="A45" s="268"/>
      <c r="B45" s="271"/>
      <c r="C45" s="325" t="s">
        <v>496</v>
      </c>
      <c r="D45" s="326"/>
      <c r="E45" s="272">
        <v>29.5</v>
      </c>
      <c r="F45" s="273"/>
      <c r="G45" s="274"/>
      <c r="H45" s="275"/>
      <c r="I45" s="269"/>
      <c r="J45" s="276"/>
      <c r="K45" s="269"/>
      <c r="M45" s="270" t="s">
        <v>496</v>
      </c>
      <c r="O45" s="259"/>
    </row>
    <row r="46" spans="1:80" x14ac:dyDescent="0.2">
      <c r="A46" s="260">
        <v>18</v>
      </c>
      <c r="B46" s="261" t="s">
        <v>497</v>
      </c>
      <c r="C46" s="262" t="s">
        <v>498</v>
      </c>
      <c r="D46" s="263" t="s">
        <v>137</v>
      </c>
      <c r="E46" s="264">
        <v>16</v>
      </c>
      <c r="F46" s="264">
        <v>0</v>
      </c>
      <c r="G46" s="265">
        <f>E46*F46</f>
        <v>0</v>
      </c>
      <c r="H46" s="266">
        <v>0</v>
      </c>
      <c r="I46" s="267">
        <f>E46*H46</f>
        <v>0</v>
      </c>
      <c r="J46" s="266">
        <v>0</v>
      </c>
      <c r="K46" s="267">
        <f>E46*J46</f>
        <v>0</v>
      </c>
      <c r="O46" s="259">
        <v>2</v>
      </c>
      <c r="AA46" s="232">
        <v>1</v>
      </c>
      <c r="AB46" s="232">
        <v>7</v>
      </c>
      <c r="AC46" s="232">
        <v>7</v>
      </c>
      <c r="AZ46" s="232">
        <v>2</v>
      </c>
      <c r="BA46" s="232">
        <f>IF(AZ46=1,G46,0)</f>
        <v>0</v>
      </c>
      <c r="BB46" s="232">
        <f>IF(AZ46=2,G46,0)</f>
        <v>0</v>
      </c>
      <c r="BC46" s="232">
        <f>IF(AZ46=3,G46,0)</f>
        <v>0</v>
      </c>
      <c r="BD46" s="232">
        <f>IF(AZ46=4,G46,0)</f>
        <v>0</v>
      </c>
      <c r="BE46" s="232">
        <f>IF(AZ46=5,G46,0)</f>
        <v>0</v>
      </c>
      <c r="CA46" s="259">
        <v>1</v>
      </c>
      <c r="CB46" s="259">
        <v>7</v>
      </c>
    </row>
    <row r="47" spans="1:80" x14ac:dyDescent="0.2">
      <c r="A47" s="260">
        <v>19</v>
      </c>
      <c r="B47" s="261" t="s">
        <v>499</v>
      </c>
      <c r="C47" s="262" t="s">
        <v>500</v>
      </c>
      <c r="D47" s="263" t="s">
        <v>137</v>
      </c>
      <c r="E47" s="264">
        <v>6</v>
      </c>
      <c r="F47" s="264">
        <v>0</v>
      </c>
      <c r="G47" s="265">
        <f>E47*F47</f>
        <v>0</v>
      </c>
      <c r="H47" s="266">
        <v>0</v>
      </c>
      <c r="I47" s="267">
        <f>E47*H47</f>
        <v>0</v>
      </c>
      <c r="J47" s="266">
        <v>0</v>
      </c>
      <c r="K47" s="267">
        <f>E47*J47</f>
        <v>0</v>
      </c>
      <c r="O47" s="259">
        <v>2</v>
      </c>
      <c r="AA47" s="232">
        <v>1</v>
      </c>
      <c r="AB47" s="232">
        <v>7</v>
      </c>
      <c r="AC47" s="232">
        <v>7</v>
      </c>
      <c r="AZ47" s="232">
        <v>2</v>
      </c>
      <c r="BA47" s="232">
        <f>IF(AZ47=1,G47,0)</f>
        <v>0</v>
      </c>
      <c r="BB47" s="232">
        <f>IF(AZ47=2,G47,0)</f>
        <v>0</v>
      </c>
      <c r="BC47" s="232">
        <f>IF(AZ47=3,G47,0)</f>
        <v>0</v>
      </c>
      <c r="BD47" s="232">
        <f>IF(AZ47=4,G47,0)</f>
        <v>0</v>
      </c>
      <c r="BE47" s="232">
        <f>IF(AZ47=5,G47,0)</f>
        <v>0</v>
      </c>
      <c r="CA47" s="259">
        <v>1</v>
      </c>
      <c r="CB47" s="259">
        <v>7</v>
      </c>
    </row>
    <row r="48" spans="1:80" x14ac:dyDescent="0.2">
      <c r="A48" s="260">
        <v>20</v>
      </c>
      <c r="B48" s="261" t="s">
        <v>501</v>
      </c>
      <c r="C48" s="262" t="s">
        <v>502</v>
      </c>
      <c r="D48" s="263" t="s">
        <v>137</v>
      </c>
      <c r="E48" s="264">
        <v>2</v>
      </c>
      <c r="F48" s="264">
        <v>0</v>
      </c>
      <c r="G48" s="265">
        <f>E48*F48</f>
        <v>0</v>
      </c>
      <c r="H48" s="266">
        <v>3.1E-4</v>
      </c>
      <c r="I48" s="267">
        <f>E48*H48</f>
        <v>6.2E-4</v>
      </c>
      <c r="J48" s="266">
        <v>0</v>
      </c>
      <c r="K48" s="267">
        <f>E48*J48</f>
        <v>0</v>
      </c>
      <c r="O48" s="259">
        <v>2</v>
      </c>
      <c r="AA48" s="232">
        <v>1</v>
      </c>
      <c r="AB48" s="232">
        <v>7</v>
      </c>
      <c r="AC48" s="232">
        <v>7</v>
      </c>
      <c r="AZ48" s="232">
        <v>2</v>
      </c>
      <c r="BA48" s="232">
        <f>IF(AZ48=1,G48,0)</f>
        <v>0</v>
      </c>
      <c r="BB48" s="232">
        <f>IF(AZ48=2,G48,0)</f>
        <v>0</v>
      </c>
      <c r="BC48" s="232">
        <f>IF(AZ48=3,G48,0)</f>
        <v>0</v>
      </c>
      <c r="BD48" s="232">
        <f>IF(AZ48=4,G48,0)</f>
        <v>0</v>
      </c>
      <c r="BE48" s="232">
        <f>IF(AZ48=5,G48,0)</f>
        <v>0</v>
      </c>
      <c r="CA48" s="259">
        <v>1</v>
      </c>
      <c r="CB48" s="259">
        <v>7</v>
      </c>
    </row>
    <row r="49" spans="1:80" x14ac:dyDescent="0.2">
      <c r="A49" s="260">
        <v>21</v>
      </c>
      <c r="B49" s="261" t="s">
        <v>503</v>
      </c>
      <c r="C49" s="262" t="s">
        <v>504</v>
      </c>
      <c r="D49" s="263" t="s">
        <v>154</v>
      </c>
      <c r="E49" s="264">
        <v>52</v>
      </c>
      <c r="F49" s="264">
        <v>0</v>
      </c>
      <c r="G49" s="265">
        <f>E49*F49</f>
        <v>0</v>
      </c>
      <c r="H49" s="266">
        <v>0</v>
      </c>
      <c r="I49" s="267">
        <f>E49*H49</f>
        <v>0</v>
      </c>
      <c r="J49" s="266">
        <v>0</v>
      </c>
      <c r="K49" s="267">
        <f>E49*J49</f>
        <v>0</v>
      </c>
      <c r="O49" s="259">
        <v>2</v>
      </c>
      <c r="AA49" s="232">
        <v>1</v>
      </c>
      <c r="AB49" s="232">
        <v>7</v>
      </c>
      <c r="AC49" s="232">
        <v>7</v>
      </c>
      <c r="AZ49" s="232">
        <v>2</v>
      </c>
      <c r="BA49" s="232">
        <f>IF(AZ49=1,G49,0)</f>
        <v>0</v>
      </c>
      <c r="BB49" s="232">
        <f>IF(AZ49=2,G49,0)</f>
        <v>0</v>
      </c>
      <c r="BC49" s="232">
        <f>IF(AZ49=3,G49,0)</f>
        <v>0</v>
      </c>
      <c r="BD49" s="232">
        <f>IF(AZ49=4,G49,0)</f>
        <v>0</v>
      </c>
      <c r="BE49" s="232">
        <f>IF(AZ49=5,G49,0)</f>
        <v>0</v>
      </c>
      <c r="CA49" s="259">
        <v>1</v>
      </c>
      <c r="CB49" s="259">
        <v>7</v>
      </c>
    </row>
    <row r="50" spans="1:80" x14ac:dyDescent="0.2">
      <c r="A50" s="268"/>
      <c r="B50" s="271"/>
      <c r="C50" s="325" t="s">
        <v>505</v>
      </c>
      <c r="D50" s="326"/>
      <c r="E50" s="272">
        <v>52</v>
      </c>
      <c r="F50" s="273"/>
      <c r="G50" s="274"/>
      <c r="H50" s="275"/>
      <c r="I50" s="269"/>
      <c r="J50" s="276"/>
      <c r="K50" s="269"/>
      <c r="M50" s="270" t="s">
        <v>505</v>
      </c>
      <c r="O50" s="259"/>
    </row>
    <row r="51" spans="1:80" x14ac:dyDescent="0.2">
      <c r="A51" s="260">
        <v>22</v>
      </c>
      <c r="B51" s="261" t="s">
        <v>506</v>
      </c>
      <c r="C51" s="262" t="s">
        <v>507</v>
      </c>
      <c r="D51" s="263" t="s">
        <v>154</v>
      </c>
      <c r="E51" s="264">
        <v>52</v>
      </c>
      <c r="F51" s="264">
        <v>0</v>
      </c>
      <c r="G51" s="265">
        <f>E51*F51</f>
        <v>0</v>
      </c>
      <c r="H51" s="266">
        <v>3.601E-2</v>
      </c>
      <c r="I51" s="267">
        <f>E51*H51</f>
        <v>1.87252</v>
      </c>
      <c r="J51" s="266">
        <v>0</v>
      </c>
      <c r="K51" s="267">
        <f>E51*J51</f>
        <v>0</v>
      </c>
      <c r="O51" s="259">
        <v>2</v>
      </c>
      <c r="AA51" s="232">
        <v>1</v>
      </c>
      <c r="AB51" s="232">
        <v>7</v>
      </c>
      <c r="AC51" s="232">
        <v>7</v>
      </c>
      <c r="AZ51" s="232">
        <v>2</v>
      </c>
      <c r="BA51" s="232">
        <f>IF(AZ51=1,G51,0)</f>
        <v>0</v>
      </c>
      <c r="BB51" s="232">
        <f>IF(AZ51=2,G51,0)</f>
        <v>0</v>
      </c>
      <c r="BC51" s="232">
        <f>IF(AZ51=3,G51,0)</f>
        <v>0</v>
      </c>
      <c r="BD51" s="232">
        <f>IF(AZ51=4,G51,0)</f>
        <v>0</v>
      </c>
      <c r="BE51" s="232">
        <f>IF(AZ51=5,G51,0)</f>
        <v>0</v>
      </c>
      <c r="CA51" s="259">
        <v>1</v>
      </c>
      <c r="CB51" s="259">
        <v>7</v>
      </c>
    </row>
    <row r="52" spans="1:80" x14ac:dyDescent="0.2">
      <c r="A52" s="260">
        <v>23</v>
      </c>
      <c r="B52" s="261" t="s">
        <v>508</v>
      </c>
      <c r="C52" s="262" t="s">
        <v>509</v>
      </c>
      <c r="D52" s="263" t="s">
        <v>12</v>
      </c>
      <c r="E52" s="264"/>
      <c r="F52" s="264">
        <v>0</v>
      </c>
      <c r="G52" s="265">
        <f>E52*F52</f>
        <v>0</v>
      </c>
      <c r="H52" s="266">
        <v>0</v>
      </c>
      <c r="I52" s="267">
        <f>E52*H52</f>
        <v>0</v>
      </c>
      <c r="J52" s="266"/>
      <c r="K52" s="267">
        <f>E52*J52</f>
        <v>0</v>
      </c>
      <c r="O52" s="259">
        <v>2</v>
      </c>
      <c r="AA52" s="232">
        <v>7</v>
      </c>
      <c r="AB52" s="232">
        <v>1002</v>
      </c>
      <c r="AC52" s="232">
        <v>5</v>
      </c>
      <c r="AZ52" s="232">
        <v>2</v>
      </c>
      <c r="BA52" s="232">
        <f>IF(AZ52=1,G52,0)</f>
        <v>0</v>
      </c>
      <c r="BB52" s="232">
        <f>IF(AZ52=2,G52,0)</f>
        <v>0</v>
      </c>
      <c r="BC52" s="232">
        <f>IF(AZ52=3,G52,0)</f>
        <v>0</v>
      </c>
      <c r="BD52" s="232">
        <f>IF(AZ52=4,G52,0)</f>
        <v>0</v>
      </c>
      <c r="BE52" s="232">
        <f>IF(AZ52=5,G52,0)</f>
        <v>0</v>
      </c>
      <c r="CA52" s="259">
        <v>7</v>
      </c>
      <c r="CB52" s="259">
        <v>1002</v>
      </c>
    </row>
    <row r="53" spans="1:80" x14ac:dyDescent="0.2">
      <c r="A53" s="277"/>
      <c r="B53" s="278" t="s">
        <v>100</v>
      </c>
      <c r="C53" s="279" t="s">
        <v>479</v>
      </c>
      <c r="D53" s="280"/>
      <c r="E53" s="281"/>
      <c r="F53" s="282"/>
      <c r="G53" s="283">
        <f>SUM(G33:G52)</f>
        <v>0</v>
      </c>
      <c r="H53" s="284"/>
      <c r="I53" s="285">
        <f>SUM(I33:I52)</f>
        <v>2.0801050000000001</v>
      </c>
      <c r="J53" s="284"/>
      <c r="K53" s="285">
        <f>SUM(K33:K52)</f>
        <v>0</v>
      </c>
      <c r="O53" s="259">
        <v>4</v>
      </c>
      <c r="BA53" s="286">
        <f>SUM(BA33:BA52)</f>
        <v>0</v>
      </c>
      <c r="BB53" s="286">
        <f>SUM(BB33:BB52)</f>
        <v>0</v>
      </c>
      <c r="BC53" s="286">
        <f>SUM(BC33:BC52)</f>
        <v>0</v>
      </c>
      <c r="BD53" s="286">
        <f>SUM(BD33:BD52)</f>
        <v>0</v>
      </c>
      <c r="BE53" s="286">
        <f>SUM(BE33:BE52)</f>
        <v>0</v>
      </c>
    </row>
    <row r="54" spans="1:80" x14ac:dyDescent="0.2">
      <c r="A54" s="249" t="s">
        <v>97</v>
      </c>
      <c r="B54" s="250" t="s">
        <v>510</v>
      </c>
      <c r="C54" s="251" t="s">
        <v>511</v>
      </c>
      <c r="D54" s="252"/>
      <c r="E54" s="253"/>
      <c r="F54" s="253"/>
      <c r="G54" s="254"/>
      <c r="H54" s="255"/>
      <c r="I54" s="256"/>
      <c r="J54" s="257"/>
      <c r="K54" s="258"/>
      <c r="O54" s="259">
        <v>1</v>
      </c>
    </row>
    <row r="55" spans="1:80" ht="22.5" x14ac:dyDescent="0.2">
      <c r="A55" s="260">
        <v>24</v>
      </c>
      <c r="B55" s="261" t="s">
        <v>513</v>
      </c>
      <c r="C55" s="262" t="s">
        <v>514</v>
      </c>
      <c r="D55" s="263" t="s">
        <v>515</v>
      </c>
      <c r="E55" s="264">
        <v>5</v>
      </c>
      <c r="F55" s="264">
        <v>0</v>
      </c>
      <c r="G55" s="265">
        <f t="shared" ref="G55:G70" si="0">E55*F55</f>
        <v>0</v>
      </c>
      <c r="H55" s="266">
        <v>1.6389999999999998E-2</v>
      </c>
      <c r="I55" s="267">
        <f t="shared" ref="I55:I70" si="1">E55*H55</f>
        <v>8.1949999999999995E-2</v>
      </c>
      <c r="J55" s="266">
        <v>0</v>
      </c>
      <c r="K55" s="267">
        <f t="shared" ref="K55:K70" si="2">E55*J55</f>
        <v>0</v>
      </c>
      <c r="O55" s="259">
        <v>2</v>
      </c>
      <c r="AA55" s="232">
        <v>1</v>
      </c>
      <c r="AB55" s="232">
        <v>0</v>
      </c>
      <c r="AC55" s="232">
        <v>0</v>
      </c>
      <c r="AZ55" s="232">
        <v>2</v>
      </c>
      <c r="BA55" s="232">
        <f t="shared" ref="BA55:BA70" si="3">IF(AZ55=1,G55,0)</f>
        <v>0</v>
      </c>
      <c r="BB55" s="232">
        <f t="shared" ref="BB55:BB70" si="4">IF(AZ55=2,G55,0)</f>
        <v>0</v>
      </c>
      <c r="BC55" s="232">
        <f t="shared" ref="BC55:BC70" si="5">IF(AZ55=3,G55,0)</f>
        <v>0</v>
      </c>
      <c r="BD55" s="232">
        <f t="shared" ref="BD55:BD70" si="6">IF(AZ55=4,G55,0)</f>
        <v>0</v>
      </c>
      <c r="BE55" s="232">
        <f t="shared" ref="BE55:BE70" si="7">IF(AZ55=5,G55,0)</f>
        <v>0</v>
      </c>
      <c r="CA55" s="259">
        <v>1</v>
      </c>
      <c r="CB55" s="259">
        <v>0</v>
      </c>
    </row>
    <row r="56" spans="1:80" x14ac:dyDescent="0.2">
      <c r="A56" s="260">
        <v>25</v>
      </c>
      <c r="B56" s="261" t="s">
        <v>516</v>
      </c>
      <c r="C56" s="262" t="s">
        <v>517</v>
      </c>
      <c r="D56" s="263" t="s">
        <v>515</v>
      </c>
      <c r="E56" s="264">
        <v>2</v>
      </c>
      <c r="F56" s="264">
        <v>0</v>
      </c>
      <c r="G56" s="265">
        <f t="shared" si="0"/>
        <v>0</v>
      </c>
      <c r="H56" s="266">
        <v>0</v>
      </c>
      <c r="I56" s="267">
        <f t="shared" si="1"/>
        <v>0</v>
      </c>
      <c r="J56" s="266">
        <v>-3.4200000000000001E-2</v>
      </c>
      <c r="K56" s="267">
        <f t="shared" si="2"/>
        <v>-6.8400000000000002E-2</v>
      </c>
      <c r="O56" s="259">
        <v>2</v>
      </c>
      <c r="AA56" s="232">
        <v>1</v>
      </c>
      <c r="AB56" s="232">
        <v>7</v>
      </c>
      <c r="AC56" s="232">
        <v>7</v>
      </c>
      <c r="AZ56" s="232">
        <v>2</v>
      </c>
      <c r="BA56" s="232">
        <f t="shared" si="3"/>
        <v>0</v>
      </c>
      <c r="BB56" s="232">
        <f t="shared" si="4"/>
        <v>0</v>
      </c>
      <c r="BC56" s="232">
        <f t="shared" si="5"/>
        <v>0</v>
      </c>
      <c r="BD56" s="232">
        <f t="shared" si="6"/>
        <v>0</v>
      </c>
      <c r="BE56" s="232">
        <f t="shared" si="7"/>
        <v>0</v>
      </c>
      <c r="CA56" s="259">
        <v>1</v>
      </c>
      <c r="CB56" s="259">
        <v>7</v>
      </c>
    </row>
    <row r="57" spans="1:80" x14ac:dyDescent="0.2">
      <c r="A57" s="260">
        <v>26</v>
      </c>
      <c r="B57" s="261" t="s">
        <v>518</v>
      </c>
      <c r="C57" s="262" t="s">
        <v>519</v>
      </c>
      <c r="D57" s="263" t="s">
        <v>515</v>
      </c>
      <c r="E57" s="264">
        <v>4</v>
      </c>
      <c r="F57" s="264">
        <v>0</v>
      </c>
      <c r="G57" s="265">
        <f t="shared" si="0"/>
        <v>0</v>
      </c>
      <c r="H57" s="266">
        <v>1.6E-2</v>
      </c>
      <c r="I57" s="267">
        <f t="shared" si="1"/>
        <v>6.4000000000000001E-2</v>
      </c>
      <c r="J57" s="266">
        <v>0</v>
      </c>
      <c r="K57" s="267">
        <f t="shared" si="2"/>
        <v>0</v>
      </c>
      <c r="O57" s="259">
        <v>2</v>
      </c>
      <c r="AA57" s="232">
        <v>1</v>
      </c>
      <c r="AB57" s="232">
        <v>7</v>
      </c>
      <c r="AC57" s="232">
        <v>7</v>
      </c>
      <c r="AZ57" s="232">
        <v>2</v>
      </c>
      <c r="BA57" s="232">
        <f t="shared" si="3"/>
        <v>0</v>
      </c>
      <c r="BB57" s="232">
        <f t="shared" si="4"/>
        <v>0</v>
      </c>
      <c r="BC57" s="232">
        <f t="shared" si="5"/>
        <v>0</v>
      </c>
      <c r="BD57" s="232">
        <f t="shared" si="6"/>
        <v>0</v>
      </c>
      <c r="BE57" s="232">
        <f t="shared" si="7"/>
        <v>0</v>
      </c>
      <c r="CA57" s="259">
        <v>1</v>
      </c>
      <c r="CB57" s="259">
        <v>7</v>
      </c>
    </row>
    <row r="58" spans="1:80" x14ac:dyDescent="0.2">
      <c r="A58" s="260">
        <v>27</v>
      </c>
      <c r="B58" s="261" t="s">
        <v>520</v>
      </c>
      <c r="C58" s="262" t="s">
        <v>521</v>
      </c>
      <c r="D58" s="263" t="s">
        <v>515</v>
      </c>
      <c r="E58" s="264">
        <v>2</v>
      </c>
      <c r="F58" s="264">
        <v>0</v>
      </c>
      <c r="G58" s="265">
        <f t="shared" si="0"/>
        <v>0</v>
      </c>
      <c r="H58" s="266">
        <v>0</v>
      </c>
      <c r="I58" s="267">
        <f t="shared" si="1"/>
        <v>0</v>
      </c>
      <c r="J58" s="266">
        <v>-1.107E-2</v>
      </c>
      <c r="K58" s="267">
        <f t="shared" si="2"/>
        <v>-2.214E-2</v>
      </c>
      <c r="O58" s="259">
        <v>2</v>
      </c>
      <c r="AA58" s="232">
        <v>1</v>
      </c>
      <c r="AB58" s="232">
        <v>7</v>
      </c>
      <c r="AC58" s="232">
        <v>7</v>
      </c>
      <c r="AZ58" s="232">
        <v>2</v>
      </c>
      <c r="BA58" s="232">
        <f t="shared" si="3"/>
        <v>0</v>
      </c>
      <c r="BB58" s="232">
        <f t="shared" si="4"/>
        <v>0</v>
      </c>
      <c r="BC58" s="232">
        <f t="shared" si="5"/>
        <v>0</v>
      </c>
      <c r="BD58" s="232">
        <f t="shared" si="6"/>
        <v>0</v>
      </c>
      <c r="BE58" s="232">
        <f t="shared" si="7"/>
        <v>0</v>
      </c>
      <c r="CA58" s="259">
        <v>1</v>
      </c>
      <c r="CB58" s="259">
        <v>7</v>
      </c>
    </row>
    <row r="59" spans="1:80" x14ac:dyDescent="0.2">
      <c r="A59" s="260">
        <v>28</v>
      </c>
      <c r="B59" s="261" t="s">
        <v>522</v>
      </c>
      <c r="C59" s="262" t="s">
        <v>523</v>
      </c>
      <c r="D59" s="263" t="s">
        <v>515</v>
      </c>
      <c r="E59" s="264">
        <v>2</v>
      </c>
      <c r="F59" s="264">
        <v>0</v>
      </c>
      <c r="G59" s="265">
        <f t="shared" si="0"/>
        <v>0</v>
      </c>
      <c r="H59" s="266">
        <v>0</v>
      </c>
      <c r="I59" s="267">
        <f t="shared" si="1"/>
        <v>0</v>
      </c>
      <c r="J59" s="266">
        <v>-1.9460000000000002E-2</v>
      </c>
      <c r="K59" s="267">
        <f t="shared" si="2"/>
        <v>-3.8920000000000003E-2</v>
      </c>
      <c r="O59" s="259">
        <v>2</v>
      </c>
      <c r="AA59" s="232">
        <v>1</v>
      </c>
      <c r="AB59" s="232">
        <v>7</v>
      </c>
      <c r="AC59" s="232">
        <v>7</v>
      </c>
      <c r="AZ59" s="232">
        <v>2</v>
      </c>
      <c r="BA59" s="232">
        <f t="shared" si="3"/>
        <v>0</v>
      </c>
      <c r="BB59" s="232">
        <f t="shared" si="4"/>
        <v>0</v>
      </c>
      <c r="BC59" s="232">
        <f t="shared" si="5"/>
        <v>0</v>
      </c>
      <c r="BD59" s="232">
        <f t="shared" si="6"/>
        <v>0</v>
      </c>
      <c r="BE59" s="232">
        <f t="shared" si="7"/>
        <v>0</v>
      </c>
      <c r="CA59" s="259">
        <v>1</v>
      </c>
      <c r="CB59" s="259">
        <v>7</v>
      </c>
    </row>
    <row r="60" spans="1:80" x14ac:dyDescent="0.2">
      <c r="A60" s="260">
        <v>29</v>
      </c>
      <c r="B60" s="261" t="s">
        <v>524</v>
      </c>
      <c r="C60" s="262" t="s">
        <v>525</v>
      </c>
      <c r="D60" s="263" t="s">
        <v>515</v>
      </c>
      <c r="E60" s="264">
        <v>6</v>
      </c>
      <c r="F60" s="264">
        <v>0</v>
      </c>
      <c r="G60" s="265">
        <f t="shared" si="0"/>
        <v>0</v>
      </c>
      <c r="H60" s="266">
        <v>1.41E-3</v>
      </c>
      <c r="I60" s="267">
        <f t="shared" si="1"/>
        <v>8.4600000000000005E-3</v>
      </c>
      <c r="J60" s="266">
        <v>0</v>
      </c>
      <c r="K60" s="267">
        <f t="shared" si="2"/>
        <v>0</v>
      </c>
      <c r="O60" s="259">
        <v>2</v>
      </c>
      <c r="AA60" s="232">
        <v>1</v>
      </c>
      <c r="AB60" s="232">
        <v>7</v>
      </c>
      <c r="AC60" s="232">
        <v>7</v>
      </c>
      <c r="AZ60" s="232">
        <v>2</v>
      </c>
      <c r="BA60" s="232">
        <f t="shared" si="3"/>
        <v>0</v>
      </c>
      <c r="BB60" s="232">
        <f t="shared" si="4"/>
        <v>0</v>
      </c>
      <c r="BC60" s="232">
        <f t="shared" si="5"/>
        <v>0</v>
      </c>
      <c r="BD60" s="232">
        <f t="shared" si="6"/>
        <v>0</v>
      </c>
      <c r="BE60" s="232">
        <f t="shared" si="7"/>
        <v>0</v>
      </c>
      <c r="CA60" s="259">
        <v>1</v>
      </c>
      <c r="CB60" s="259">
        <v>7</v>
      </c>
    </row>
    <row r="61" spans="1:80" ht="22.5" x14ac:dyDescent="0.2">
      <c r="A61" s="260">
        <v>30</v>
      </c>
      <c r="B61" s="261" t="s">
        <v>526</v>
      </c>
      <c r="C61" s="262" t="s">
        <v>527</v>
      </c>
      <c r="D61" s="263" t="s">
        <v>515</v>
      </c>
      <c r="E61" s="264">
        <v>12</v>
      </c>
      <c r="F61" s="264">
        <v>0</v>
      </c>
      <c r="G61" s="265">
        <f t="shared" si="0"/>
        <v>0</v>
      </c>
      <c r="H61" s="266">
        <v>3.8000000000000002E-4</v>
      </c>
      <c r="I61" s="267">
        <f t="shared" si="1"/>
        <v>4.5599999999999998E-3</v>
      </c>
      <c r="J61" s="266">
        <v>0</v>
      </c>
      <c r="K61" s="267">
        <f t="shared" si="2"/>
        <v>0</v>
      </c>
      <c r="O61" s="259">
        <v>2</v>
      </c>
      <c r="AA61" s="232">
        <v>1</v>
      </c>
      <c r="AB61" s="232">
        <v>7</v>
      </c>
      <c r="AC61" s="232">
        <v>7</v>
      </c>
      <c r="AZ61" s="232">
        <v>2</v>
      </c>
      <c r="BA61" s="232">
        <f t="shared" si="3"/>
        <v>0</v>
      </c>
      <c r="BB61" s="232">
        <f t="shared" si="4"/>
        <v>0</v>
      </c>
      <c r="BC61" s="232">
        <f t="shared" si="5"/>
        <v>0</v>
      </c>
      <c r="BD61" s="232">
        <f t="shared" si="6"/>
        <v>0</v>
      </c>
      <c r="BE61" s="232">
        <f t="shared" si="7"/>
        <v>0</v>
      </c>
      <c r="CA61" s="259">
        <v>1</v>
      </c>
      <c r="CB61" s="259">
        <v>7</v>
      </c>
    </row>
    <row r="62" spans="1:80" x14ac:dyDescent="0.2">
      <c r="A62" s="260">
        <v>31</v>
      </c>
      <c r="B62" s="261" t="s">
        <v>528</v>
      </c>
      <c r="C62" s="262" t="s">
        <v>529</v>
      </c>
      <c r="D62" s="263" t="s">
        <v>515</v>
      </c>
      <c r="E62" s="264">
        <v>2</v>
      </c>
      <c r="F62" s="264">
        <v>0</v>
      </c>
      <c r="G62" s="265">
        <f t="shared" si="0"/>
        <v>0</v>
      </c>
      <c r="H62" s="266">
        <v>0</v>
      </c>
      <c r="I62" s="267">
        <f t="shared" si="1"/>
        <v>0</v>
      </c>
      <c r="J62" s="266">
        <v>-1.56E-3</v>
      </c>
      <c r="K62" s="267">
        <f t="shared" si="2"/>
        <v>-3.1199999999999999E-3</v>
      </c>
      <c r="O62" s="259">
        <v>2</v>
      </c>
      <c r="AA62" s="232">
        <v>1</v>
      </c>
      <c r="AB62" s="232">
        <v>7</v>
      </c>
      <c r="AC62" s="232">
        <v>7</v>
      </c>
      <c r="AZ62" s="232">
        <v>2</v>
      </c>
      <c r="BA62" s="232">
        <f t="shared" si="3"/>
        <v>0</v>
      </c>
      <c r="BB62" s="232">
        <f t="shared" si="4"/>
        <v>0</v>
      </c>
      <c r="BC62" s="232">
        <f t="shared" si="5"/>
        <v>0</v>
      </c>
      <c r="BD62" s="232">
        <f t="shared" si="6"/>
        <v>0</v>
      </c>
      <c r="BE62" s="232">
        <f t="shared" si="7"/>
        <v>0</v>
      </c>
      <c r="CA62" s="259">
        <v>1</v>
      </c>
      <c r="CB62" s="259">
        <v>7</v>
      </c>
    </row>
    <row r="63" spans="1:80" ht="22.5" x14ac:dyDescent="0.2">
      <c r="A63" s="260">
        <v>32</v>
      </c>
      <c r="B63" s="261" t="s">
        <v>530</v>
      </c>
      <c r="C63" s="262" t="s">
        <v>531</v>
      </c>
      <c r="D63" s="263" t="s">
        <v>137</v>
      </c>
      <c r="E63" s="264">
        <v>6</v>
      </c>
      <c r="F63" s="264">
        <v>0</v>
      </c>
      <c r="G63" s="265">
        <f t="shared" si="0"/>
        <v>0</v>
      </c>
      <c r="H63" s="266">
        <v>8.4999999999999995E-4</v>
      </c>
      <c r="I63" s="267">
        <f t="shared" si="1"/>
        <v>5.0999999999999995E-3</v>
      </c>
      <c r="J63" s="266">
        <v>0</v>
      </c>
      <c r="K63" s="267">
        <f t="shared" si="2"/>
        <v>0</v>
      </c>
      <c r="O63" s="259">
        <v>2</v>
      </c>
      <c r="AA63" s="232">
        <v>1</v>
      </c>
      <c r="AB63" s="232">
        <v>7</v>
      </c>
      <c r="AC63" s="232">
        <v>7</v>
      </c>
      <c r="AZ63" s="232">
        <v>2</v>
      </c>
      <c r="BA63" s="232">
        <f t="shared" si="3"/>
        <v>0</v>
      </c>
      <c r="BB63" s="232">
        <f t="shared" si="4"/>
        <v>0</v>
      </c>
      <c r="BC63" s="232">
        <f t="shared" si="5"/>
        <v>0</v>
      </c>
      <c r="BD63" s="232">
        <f t="shared" si="6"/>
        <v>0</v>
      </c>
      <c r="BE63" s="232">
        <f t="shared" si="7"/>
        <v>0</v>
      </c>
      <c r="CA63" s="259">
        <v>1</v>
      </c>
      <c r="CB63" s="259">
        <v>7</v>
      </c>
    </row>
    <row r="64" spans="1:80" x14ac:dyDescent="0.2">
      <c r="A64" s="260">
        <v>33</v>
      </c>
      <c r="B64" s="261" t="s">
        <v>532</v>
      </c>
      <c r="C64" s="262" t="s">
        <v>533</v>
      </c>
      <c r="D64" s="263" t="s">
        <v>137</v>
      </c>
      <c r="E64" s="264">
        <v>6</v>
      </c>
      <c r="F64" s="264">
        <v>0</v>
      </c>
      <c r="G64" s="265">
        <f t="shared" si="0"/>
        <v>0</v>
      </c>
      <c r="H64" s="266">
        <v>2.0000000000000001E-4</v>
      </c>
      <c r="I64" s="267">
        <f t="shared" si="1"/>
        <v>1.2000000000000001E-3</v>
      </c>
      <c r="J64" s="266">
        <v>0</v>
      </c>
      <c r="K64" s="267">
        <f t="shared" si="2"/>
        <v>0</v>
      </c>
      <c r="O64" s="259">
        <v>2</v>
      </c>
      <c r="AA64" s="232">
        <v>1</v>
      </c>
      <c r="AB64" s="232">
        <v>7</v>
      </c>
      <c r="AC64" s="232">
        <v>7</v>
      </c>
      <c r="AZ64" s="232">
        <v>2</v>
      </c>
      <c r="BA64" s="232">
        <f t="shared" si="3"/>
        <v>0</v>
      </c>
      <c r="BB64" s="232">
        <f t="shared" si="4"/>
        <v>0</v>
      </c>
      <c r="BC64" s="232">
        <f t="shared" si="5"/>
        <v>0</v>
      </c>
      <c r="BD64" s="232">
        <f t="shared" si="6"/>
        <v>0</v>
      </c>
      <c r="BE64" s="232">
        <f t="shared" si="7"/>
        <v>0</v>
      </c>
      <c r="CA64" s="259">
        <v>1</v>
      </c>
      <c r="CB64" s="259">
        <v>7</v>
      </c>
    </row>
    <row r="65" spans="1:80" x14ac:dyDescent="0.2">
      <c r="A65" s="260">
        <v>34</v>
      </c>
      <c r="B65" s="261" t="s">
        <v>245</v>
      </c>
      <c r="C65" s="262" t="s">
        <v>250</v>
      </c>
      <c r="D65" s="263" t="s">
        <v>12</v>
      </c>
      <c r="E65" s="264">
        <v>10</v>
      </c>
      <c r="F65" s="264">
        <v>0</v>
      </c>
      <c r="G65" s="265">
        <f t="shared" si="0"/>
        <v>0</v>
      </c>
      <c r="H65" s="266">
        <v>0</v>
      </c>
      <c r="I65" s="267">
        <f t="shared" si="1"/>
        <v>0</v>
      </c>
      <c r="J65" s="266"/>
      <c r="K65" s="267">
        <f t="shared" si="2"/>
        <v>0</v>
      </c>
      <c r="O65" s="259">
        <v>2</v>
      </c>
      <c r="AA65" s="232">
        <v>12</v>
      </c>
      <c r="AB65" s="232">
        <v>0</v>
      </c>
      <c r="AC65" s="232">
        <v>45</v>
      </c>
      <c r="AZ65" s="232">
        <v>2</v>
      </c>
      <c r="BA65" s="232">
        <f t="shared" si="3"/>
        <v>0</v>
      </c>
      <c r="BB65" s="232">
        <f t="shared" si="4"/>
        <v>0</v>
      </c>
      <c r="BC65" s="232">
        <f t="shared" si="5"/>
        <v>0</v>
      </c>
      <c r="BD65" s="232">
        <f t="shared" si="6"/>
        <v>0</v>
      </c>
      <c r="BE65" s="232">
        <f t="shared" si="7"/>
        <v>0</v>
      </c>
      <c r="CA65" s="259">
        <v>12</v>
      </c>
      <c r="CB65" s="259">
        <v>0</v>
      </c>
    </row>
    <row r="66" spans="1:80" x14ac:dyDescent="0.2">
      <c r="A66" s="260">
        <v>35</v>
      </c>
      <c r="B66" s="261" t="s">
        <v>534</v>
      </c>
      <c r="C66" s="262" t="s">
        <v>535</v>
      </c>
      <c r="D66" s="263" t="s">
        <v>137</v>
      </c>
      <c r="E66" s="264">
        <v>4</v>
      </c>
      <c r="F66" s="264">
        <v>0</v>
      </c>
      <c r="G66" s="265">
        <f t="shared" si="0"/>
        <v>0</v>
      </c>
      <c r="H66" s="266">
        <v>1.0999999999999999E-2</v>
      </c>
      <c r="I66" s="267">
        <f t="shared" si="1"/>
        <v>4.3999999999999997E-2</v>
      </c>
      <c r="J66" s="266"/>
      <c r="K66" s="267">
        <f t="shared" si="2"/>
        <v>0</v>
      </c>
      <c r="O66" s="259">
        <v>2</v>
      </c>
      <c r="AA66" s="232">
        <v>3</v>
      </c>
      <c r="AB66" s="232">
        <v>7</v>
      </c>
      <c r="AC66" s="232">
        <v>64217304</v>
      </c>
      <c r="AZ66" s="232">
        <v>2</v>
      </c>
      <c r="BA66" s="232">
        <f t="shared" si="3"/>
        <v>0</v>
      </c>
      <c r="BB66" s="232">
        <f t="shared" si="4"/>
        <v>0</v>
      </c>
      <c r="BC66" s="232">
        <f t="shared" si="5"/>
        <v>0</v>
      </c>
      <c r="BD66" s="232">
        <f t="shared" si="6"/>
        <v>0</v>
      </c>
      <c r="BE66" s="232">
        <f t="shared" si="7"/>
        <v>0</v>
      </c>
      <c r="CA66" s="259">
        <v>3</v>
      </c>
      <c r="CB66" s="259">
        <v>7</v>
      </c>
    </row>
    <row r="67" spans="1:80" x14ac:dyDescent="0.2">
      <c r="A67" s="260">
        <v>36</v>
      </c>
      <c r="B67" s="261" t="s">
        <v>536</v>
      </c>
      <c r="C67" s="262" t="s">
        <v>537</v>
      </c>
      <c r="D67" s="263" t="s">
        <v>137</v>
      </c>
      <c r="E67" s="264">
        <v>2</v>
      </c>
      <c r="F67" s="264">
        <v>0</v>
      </c>
      <c r="G67" s="265">
        <f t="shared" si="0"/>
        <v>0</v>
      </c>
      <c r="H67" s="266">
        <v>7.0000000000000001E-3</v>
      </c>
      <c r="I67" s="267">
        <f t="shared" si="1"/>
        <v>1.4E-2</v>
      </c>
      <c r="J67" s="266"/>
      <c r="K67" s="267">
        <f t="shared" si="2"/>
        <v>0</v>
      </c>
      <c r="O67" s="259">
        <v>2</v>
      </c>
      <c r="AA67" s="232">
        <v>3</v>
      </c>
      <c r="AB67" s="232">
        <v>7</v>
      </c>
      <c r="AC67" s="232">
        <v>64221370</v>
      </c>
      <c r="AZ67" s="232">
        <v>2</v>
      </c>
      <c r="BA67" s="232">
        <f t="shared" si="3"/>
        <v>0</v>
      </c>
      <c r="BB67" s="232">
        <f t="shared" si="4"/>
        <v>0</v>
      </c>
      <c r="BC67" s="232">
        <f t="shared" si="5"/>
        <v>0</v>
      </c>
      <c r="BD67" s="232">
        <f t="shared" si="6"/>
        <v>0</v>
      </c>
      <c r="BE67" s="232">
        <f t="shared" si="7"/>
        <v>0</v>
      </c>
      <c r="CA67" s="259">
        <v>3</v>
      </c>
      <c r="CB67" s="259">
        <v>7</v>
      </c>
    </row>
    <row r="68" spans="1:80" x14ac:dyDescent="0.2">
      <c r="A68" s="260">
        <v>37</v>
      </c>
      <c r="B68" s="261" t="s">
        <v>538</v>
      </c>
      <c r="C68" s="262" t="s">
        <v>539</v>
      </c>
      <c r="D68" s="263" t="s">
        <v>540</v>
      </c>
      <c r="E68" s="264">
        <v>6</v>
      </c>
      <c r="F68" s="264">
        <v>0</v>
      </c>
      <c r="G68" s="265">
        <f t="shared" si="0"/>
        <v>0</v>
      </c>
      <c r="H68" s="266">
        <v>5.0000000000000001E-4</v>
      </c>
      <c r="I68" s="267">
        <f t="shared" si="1"/>
        <v>3.0000000000000001E-3</v>
      </c>
      <c r="J68" s="266"/>
      <c r="K68" s="267">
        <f t="shared" si="2"/>
        <v>0</v>
      </c>
      <c r="O68" s="259">
        <v>2</v>
      </c>
      <c r="AA68" s="232">
        <v>3</v>
      </c>
      <c r="AB68" s="232">
        <v>7</v>
      </c>
      <c r="AC68" s="232">
        <v>64286105</v>
      </c>
      <c r="AZ68" s="232">
        <v>2</v>
      </c>
      <c r="BA68" s="232">
        <f t="shared" si="3"/>
        <v>0</v>
      </c>
      <c r="BB68" s="232">
        <f t="shared" si="4"/>
        <v>0</v>
      </c>
      <c r="BC68" s="232">
        <f t="shared" si="5"/>
        <v>0</v>
      </c>
      <c r="BD68" s="232">
        <f t="shared" si="6"/>
        <v>0</v>
      </c>
      <c r="BE68" s="232">
        <f t="shared" si="7"/>
        <v>0</v>
      </c>
      <c r="CA68" s="259">
        <v>3</v>
      </c>
      <c r="CB68" s="259">
        <v>7</v>
      </c>
    </row>
    <row r="69" spans="1:80" x14ac:dyDescent="0.2">
      <c r="A69" s="260">
        <v>38</v>
      </c>
      <c r="B69" s="261" t="s">
        <v>541</v>
      </c>
      <c r="C69" s="262" t="s">
        <v>542</v>
      </c>
      <c r="D69" s="263" t="s">
        <v>137</v>
      </c>
      <c r="E69" s="264">
        <v>6</v>
      </c>
      <c r="F69" s="264">
        <v>0</v>
      </c>
      <c r="G69" s="265">
        <f t="shared" si="0"/>
        <v>0</v>
      </c>
      <c r="H69" s="266">
        <v>8.9999999999999993E-3</v>
      </c>
      <c r="I69" s="267">
        <f t="shared" si="1"/>
        <v>5.3999999999999992E-2</v>
      </c>
      <c r="J69" s="266"/>
      <c r="K69" s="267">
        <f t="shared" si="2"/>
        <v>0</v>
      </c>
      <c r="O69" s="259">
        <v>2</v>
      </c>
      <c r="AA69" s="232">
        <v>3</v>
      </c>
      <c r="AB69" s="232">
        <v>7</v>
      </c>
      <c r="AC69" s="232">
        <v>64291371</v>
      </c>
      <c r="AZ69" s="232">
        <v>2</v>
      </c>
      <c r="BA69" s="232">
        <f t="shared" si="3"/>
        <v>0</v>
      </c>
      <c r="BB69" s="232">
        <f t="shared" si="4"/>
        <v>0</v>
      </c>
      <c r="BC69" s="232">
        <f t="shared" si="5"/>
        <v>0</v>
      </c>
      <c r="BD69" s="232">
        <f t="shared" si="6"/>
        <v>0</v>
      </c>
      <c r="BE69" s="232">
        <f t="shared" si="7"/>
        <v>0</v>
      </c>
      <c r="CA69" s="259">
        <v>3</v>
      </c>
      <c r="CB69" s="259">
        <v>7</v>
      </c>
    </row>
    <row r="70" spans="1:80" x14ac:dyDescent="0.2">
      <c r="A70" s="260">
        <v>39</v>
      </c>
      <c r="B70" s="261" t="s">
        <v>543</v>
      </c>
      <c r="C70" s="262" t="s">
        <v>544</v>
      </c>
      <c r="D70" s="263" t="s">
        <v>12</v>
      </c>
      <c r="E70" s="264"/>
      <c r="F70" s="264">
        <v>0</v>
      </c>
      <c r="G70" s="265">
        <f t="shared" si="0"/>
        <v>0</v>
      </c>
      <c r="H70" s="266">
        <v>0</v>
      </c>
      <c r="I70" s="267">
        <f t="shared" si="1"/>
        <v>0</v>
      </c>
      <c r="J70" s="266"/>
      <c r="K70" s="267">
        <f t="shared" si="2"/>
        <v>0</v>
      </c>
      <c r="O70" s="259">
        <v>2</v>
      </c>
      <c r="AA70" s="232">
        <v>7</v>
      </c>
      <c r="AB70" s="232">
        <v>1002</v>
      </c>
      <c r="AC70" s="232">
        <v>5</v>
      </c>
      <c r="AZ70" s="232">
        <v>2</v>
      </c>
      <c r="BA70" s="232">
        <f t="shared" si="3"/>
        <v>0</v>
      </c>
      <c r="BB70" s="232">
        <f t="shared" si="4"/>
        <v>0</v>
      </c>
      <c r="BC70" s="232">
        <f t="shared" si="5"/>
        <v>0</v>
      </c>
      <c r="BD70" s="232">
        <f t="shared" si="6"/>
        <v>0</v>
      </c>
      <c r="BE70" s="232">
        <f t="shared" si="7"/>
        <v>0</v>
      </c>
      <c r="CA70" s="259">
        <v>7</v>
      </c>
      <c r="CB70" s="259">
        <v>1002</v>
      </c>
    </row>
    <row r="71" spans="1:80" x14ac:dyDescent="0.2">
      <c r="A71" s="277"/>
      <c r="B71" s="278" t="s">
        <v>100</v>
      </c>
      <c r="C71" s="279" t="s">
        <v>512</v>
      </c>
      <c r="D71" s="280"/>
      <c r="E71" s="281"/>
      <c r="F71" s="282"/>
      <c r="G71" s="283">
        <f>SUM(G54:G70)</f>
        <v>0</v>
      </c>
      <c r="H71" s="284"/>
      <c r="I71" s="285">
        <f>SUM(I54:I70)</f>
        <v>0.28027000000000002</v>
      </c>
      <c r="J71" s="284"/>
      <c r="K71" s="285">
        <f>SUM(K54:K70)</f>
        <v>-0.13258000000000003</v>
      </c>
      <c r="O71" s="259">
        <v>4</v>
      </c>
      <c r="BA71" s="286">
        <f>SUM(BA54:BA70)</f>
        <v>0</v>
      </c>
      <c r="BB71" s="286">
        <f>SUM(BB54:BB70)</f>
        <v>0</v>
      </c>
      <c r="BC71" s="286">
        <f>SUM(BC54:BC70)</f>
        <v>0</v>
      </c>
      <c r="BD71" s="286">
        <f>SUM(BD54:BD70)</f>
        <v>0</v>
      </c>
      <c r="BE71" s="286">
        <f>SUM(BE54:BE70)</f>
        <v>0</v>
      </c>
    </row>
    <row r="72" spans="1:80" x14ac:dyDescent="0.2">
      <c r="A72" s="249" t="s">
        <v>97</v>
      </c>
      <c r="B72" s="250" t="s">
        <v>545</v>
      </c>
      <c r="C72" s="251" t="s">
        <v>546</v>
      </c>
      <c r="D72" s="252"/>
      <c r="E72" s="253"/>
      <c r="F72" s="253"/>
      <c r="G72" s="254"/>
      <c r="H72" s="255"/>
      <c r="I72" s="256"/>
      <c r="J72" s="257"/>
      <c r="K72" s="258"/>
      <c r="O72" s="259">
        <v>1</v>
      </c>
    </row>
    <row r="73" spans="1:80" x14ac:dyDescent="0.2">
      <c r="A73" s="260">
        <v>40</v>
      </c>
      <c r="B73" s="261" t="s">
        <v>313</v>
      </c>
      <c r="C73" s="262" t="s">
        <v>314</v>
      </c>
      <c r="D73" s="263" t="s">
        <v>315</v>
      </c>
      <c r="E73" s="264">
        <v>0.42958000000000002</v>
      </c>
      <c r="F73" s="264">
        <v>0</v>
      </c>
      <c r="G73" s="265">
        <f t="shared" ref="G73:G78" si="8">E73*F73</f>
        <v>0</v>
      </c>
      <c r="H73" s="266">
        <v>0</v>
      </c>
      <c r="I73" s="267">
        <f t="shared" ref="I73:I78" si="9">E73*H73</f>
        <v>0</v>
      </c>
      <c r="J73" s="266"/>
      <c r="K73" s="267">
        <f t="shared" ref="K73:K78" si="10">E73*J73</f>
        <v>0</v>
      </c>
      <c r="O73" s="259">
        <v>2</v>
      </c>
      <c r="AA73" s="232">
        <v>8</v>
      </c>
      <c r="AB73" s="232">
        <v>0</v>
      </c>
      <c r="AC73" s="232">
        <v>3</v>
      </c>
      <c r="AZ73" s="232">
        <v>1</v>
      </c>
      <c r="BA73" s="232">
        <f t="shared" ref="BA73:BA78" si="11">IF(AZ73=1,G73,0)</f>
        <v>0</v>
      </c>
      <c r="BB73" s="232">
        <f t="shared" ref="BB73:BB78" si="12">IF(AZ73=2,G73,0)</f>
        <v>0</v>
      </c>
      <c r="BC73" s="232">
        <f t="shared" ref="BC73:BC78" si="13">IF(AZ73=3,G73,0)</f>
        <v>0</v>
      </c>
      <c r="BD73" s="232">
        <f t="shared" ref="BD73:BD78" si="14">IF(AZ73=4,G73,0)</f>
        <v>0</v>
      </c>
      <c r="BE73" s="232">
        <f t="shared" ref="BE73:BE78" si="15">IF(AZ73=5,G73,0)</f>
        <v>0</v>
      </c>
      <c r="CA73" s="259">
        <v>8</v>
      </c>
      <c r="CB73" s="259">
        <v>0</v>
      </c>
    </row>
    <row r="74" spans="1:80" x14ac:dyDescent="0.2">
      <c r="A74" s="260">
        <v>41</v>
      </c>
      <c r="B74" s="261" t="s">
        <v>316</v>
      </c>
      <c r="C74" s="262" t="s">
        <v>317</v>
      </c>
      <c r="D74" s="263" t="s">
        <v>315</v>
      </c>
      <c r="E74" s="264">
        <v>6.0141200000000001</v>
      </c>
      <c r="F74" s="264">
        <v>0</v>
      </c>
      <c r="G74" s="265">
        <f t="shared" si="8"/>
        <v>0</v>
      </c>
      <c r="H74" s="266">
        <v>0</v>
      </c>
      <c r="I74" s="267">
        <f t="shared" si="9"/>
        <v>0</v>
      </c>
      <c r="J74" s="266"/>
      <c r="K74" s="267">
        <f t="shared" si="10"/>
        <v>0</v>
      </c>
      <c r="O74" s="259">
        <v>2</v>
      </c>
      <c r="AA74" s="232">
        <v>8</v>
      </c>
      <c r="AB74" s="232">
        <v>0</v>
      </c>
      <c r="AC74" s="232">
        <v>3</v>
      </c>
      <c r="AZ74" s="232">
        <v>1</v>
      </c>
      <c r="BA74" s="232">
        <f t="shared" si="11"/>
        <v>0</v>
      </c>
      <c r="BB74" s="232">
        <f t="shared" si="12"/>
        <v>0</v>
      </c>
      <c r="BC74" s="232">
        <f t="shared" si="13"/>
        <v>0</v>
      </c>
      <c r="BD74" s="232">
        <f t="shared" si="14"/>
        <v>0</v>
      </c>
      <c r="BE74" s="232">
        <f t="shared" si="15"/>
        <v>0</v>
      </c>
      <c r="CA74" s="259">
        <v>8</v>
      </c>
      <c r="CB74" s="259">
        <v>0</v>
      </c>
    </row>
    <row r="75" spans="1:80" x14ac:dyDescent="0.2">
      <c r="A75" s="260">
        <v>42</v>
      </c>
      <c r="B75" s="261" t="s">
        <v>318</v>
      </c>
      <c r="C75" s="262" t="s">
        <v>319</v>
      </c>
      <c r="D75" s="263" t="s">
        <v>315</v>
      </c>
      <c r="E75" s="264">
        <v>0.42958000000000002</v>
      </c>
      <c r="F75" s="264">
        <v>0</v>
      </c>
      <c r="G75" s="265">
        <f t="shared" si="8"/>
        <v>0</v>
      </c>
      <c r="H75" s="266">
        <v>0</v>
      </c>
      <c r="I75" s="267">
        <f t="shared" si="9"/>
        <v>0</v>
      </c>
      <c r="J75" s="266"/>
      <c r="K75" s="267">
        <f t="shared" si="10"/>
        <v>0</v>
      </c>
      <c r="O75" s="259">
        <v>2</v>
      </c>
      <c r="AA75" s="232">
        <v>8</v>
      </c>
      <c r="AB75" s="232">
        <v>0</v>
      </c>
      <c r="AC75" s="232">
        <v>3</v>
      </c>
      <c r="AZ75" s="232">
        <v>1</v>
      </c>
      <c r="BA75" s="232">
        <f t="shared" si="11"/>
        <v>0</v>
      </c>
      <c r="BB75" s="232">
        <f t="shared" si="12"/>
        <v>0</v>
      </c>
      <c r="BC75" s="232">
        <f t="shared" si="13"/>
        <v>0</v>
      </c>
      <c r="BD75" s="232">
        <f t="shared" si="14"/>
        <v>0</v>
      </c>
      <c r="BE75" s="232">
        <f t="shared" si="15"/>
        <v>0</v>
      </c>
      <c r="CA75" s="259">
        <v>8</v>
      </c>
      <c r="CB75" s="259">
        <v>0</v>
      </c>
    </row>
    <row r="76" spans="1:80" x14ac:dyDescent="0.2">
      <c r="A76" s="260">
        <v>43</v>
      </c>
      <c r="B76" s="261" t="s">
        <v>320</v>
      </c>
      <c r="C76" s="262" t="s">
        <v>321</v>
      </c>
      <c r="D76" s="263" t="s">
        <v>315</v>
      </c>
      <c r="E76" s="264">
        <v>2.57748</v>
      </c>
      <c r="F76" s="264">
        <v>0</v>
      </c>
      <c r="G76" s="265">
        <f t="shared" si="8"/>
        <v>0</v>
      </c>
      <c r="H76" s="266">
        <v>0</v>
      </c>
      <c r="I76" s="267">
        <f t="shared" si="9"/>
        <v>0</v>
      </c>
      <c r="J76" s="266"/>
      <c r="K76" s="267">
        <f t="shared" si="10"/>
        <v>0</v>
      </c>
      <c r="O76" s="259">
        <v>2</v>
      </c>
      <c r="AA76" s="232">
        <v>8</v>
      </c>
      <c r="AB76" s="232">
        <v>0</v>
      </c>
      <c r="AC76" s="232">
        <v>3</v>
      </c>
      <c r="AZ76" s="232">
        <v>1</v>
      </c>
      <c r="BA76" s="232">
        <f t="shared" si="11"/>
        <v>0</v>
      </c>
      <c r="BB76" s="232">
        <f t="shared" si="12"/>
        <v>0</v>
      </c>
      <c r="BC76" s="232">
        <f t="shared" si="13"/>
        <v>0</v>
      </c>
      <c r="BD76" s="232">
        <f t="shared" si="14"/>
        <v>0</v>
      </c>
      <c r="BE76" s="232">
        <f t="shared" si="15"/>
        <v>0</v>
      </c>
      <c r="CA76" s="259">
        <v>8</v>
      </c>
      <c r="CB76" s="259">
        <v>0</v>
      </c>
    </row>
    <row r="77" spans="1:80" x14ac:dyDescent="0.2">
      <c r="A77" s="260">
        <v>44</v>
      </c>
      <c r="B77" s="261" t="s">
        <v>322</v>
      </c>
      <c r="C77" s="262" t="s">
        <v>323</v>
      </c>
      <c r="D77" s="263" t="s">
        <v>315</v>
      </c>
      <c r="E77" s="264">
        <v>0.42958000000000002</v>
      </c>
      <c r="F77" s="264">
        <v>0</v>
      </c>
      <c r="G77" s="265">
        <f t="shared" si="8"/>
        <v>0</v>
      </c>
      <c r="H77" s="266">
        <v>0</v>
      </c>
      <c r="I77" s="267">
        <f t="shared" si="9"/>
        <v>0</v>
      </c>
      <c r="J77" s="266"/>
      <c r="K77" s="267">
        <f t="shared" si="10"/>
        <v>0</v>
      </c>
      <c r="O77" s="259">
        <v>2</v>
      </c>
      <c r="AA77" s="232">
        <v>8</v>
      </c>
      <c r="AB77" s="232">
        <v>0</v>
      </c>
      <c r="AC77" s="232">
        <v>3</v>
      </c>
      <c r="AZ77" s="232">
        <v>1</v>
      </c>
      <c r="BA77" s="232">
        <f t="shared" si="11"/>
        <v>0</v>
      </c>
      <c r="BB77" s="232">
        <f t="shared" si="12"/>
        <v>0</v>
      </c>
      <c r="BC77" s="232">
        <f t="shared" si="13"/>
        <v>0</v>
      </c>
      <c r="BD77" s="232">
        <f t="shared" si="14"/>
        <v>0</v>
      </c>
      <c r="BE77" s="232">
        <f t="shared" si="15"/>
        <v>0</v>
      </c>
      <c r="CA77" s="259">
        <v>8</v>
      </c>
      <c r="CB77" s="259">
        <v>0</v>
      </c>
    </row>
    <row r="78" spans="1:80" x14ac:dyDescent="0.2">
      <c r="A78" s="260">
        <v>45</v>
      </c>
      <c r="B78" s="261" t="s">
        <v>548</v>
      </c>
      <c r="C78" s="262" t="s">
        <v>549</v>
      </c>
      <c r="D78" s="263" t="s">
        <v>315</v>
      </c>
      <c r="E78" s="264">
        <v>0.42958000000000002</v>
      </c>
      <c r="F78" s="264">
        <v>0</v>
      </c>
      <c r="G78" s="265">
        <f t="shared" si="8"/>
        <v>0</v>
      </c>
      <c r="H78" s="266">
        <v>0</v>
      </c>
      <c r="I78" s="267">
        <f t="shared" si="9"/>
        <v>0</v>
      </c>
      <c r="J78" s="266"/>
      <c r="K78" s="267">
        <f t="shared" si="10"/>
        <v>0</v>
      </c>
      <c r="O78" s="259">
        <v>2</v>
      </c>
      <c r="AA78" s="232">
        <v>8</v>
      </c>
      <c r="AB78" s="232">
        <v>0</v>
      </c>
      <c r="AC78" s="232">
        <v>3</v>
      </c>
      <c r="AZ78" s="232">
        <v>1</v>
      </c>
      <c r="BA78" s="232">
        <f t="shared" si="11"/>
        <v>0</v>
      </c>
      <c r="BB78" s="232">
        <f t="shared" si="12"/>
        <v>0</v>
      </c>
      <c r="BC78" s="232">
        <f t="shared" si="13"/>
        <v>0</v>
      </c>
      <c r="BD78" s="232">
        <f t="shared" si="14"/>
        <v>0</v>
      </c>
      <c r="BE78" s="232">
        <f t="shared" si="15"/>
        <v>0</v>
      </c>
      <c r="CA78" s="259">
        <v>8</v>
      </c>
      <c r="CB78" s="259">
        <v>0</v>
      </c>
    </row>
    <row r="79" spans="1:80" x14ac:dyDescent="0.2">
      <c r="A79" s="277"/>
      <c r="B79" s="278" t="s">
        <v>100</v>
      </c>
      <c r="C79" s="279" t="s">
        <v>547</v>
      </c>
      <c r="D79" s="280"/>
      <c r="E79" s="281"/>
      <c r="F79" s="282"/>
      <c r="G79" s="283">
        <f>SUM(G72:G78)</f>
        <v>0</v>
      </c>
      <c r="H79" s="284"/>
      <c r="I79" s="285">
        <f>SUM(I72:I78)</f>
        <v>0</v>
      </c>
      <c r="J79" s="284"/>
      <c r="K79" s="285">
        <f>SUM(K72:K78)</f>
        <v>0</v>
      </c>
      <c r="O79" s="259">
        <v>4</v>
      </c>
      <c r="BA79" s="286">
        <f>SUM(BA72:BA78)</f>
        <v>0</v>
      </c>
      <c r="BB79" s="286">
        <f>SUM(BB72:BB78)</f>
        <v>0</v>
      </c>
      <c r="BC79" s="286">
        <f>SUM(BC72:BC78)</f>
        <v>0</v>
      </c>
      <c r="BD79" s="286">
        <f>SUM(BD72:BD78)</f>
        <v>0</v>
      </c>
      <c r="BE79" s="286">
        <f>SUM(BE72:BE78)</f>
        <v>0</v>
      </c>
    </row>
    <row r="80" spans="1:80" x14ac:dyDescent="0.2">
      <c r="E80" s="232"/>
    </row>
    <row r="81" spans="5:5" x14ac:dyDescent="0.2">
      <c r="E81" s="232"/>
    </row>
    <row r="82" spans="5:5" x14ac:dyDescent="0.2">
      <c r="E82" s="232"/>
    </row>
    <row r="83" spans="5:5" x14ac:dyDescent="0.2">
      <c r="E83" s="232"/>
    </row>
    <row r="84" spans="5:5" x14ac:dyDescent="0.2">
      <c r="E84" s="232"/>
    </row>
    <row r="85" spans="5:5" x14ac:dyDescent="0.2">
      <c r="E85" s="232"/>
    </row>
    <row r="86" spans="5:5" x14ac:dyDescent="0.2">
      <c r="E86" s="232"/>
    </row>
    <row r="87" spans="5:5" x14ac:dyDescent="0.2">
      <c r="E87" s="232"/>
    </row>
    <row r="88" spans="5:5" x14ac:dyDescent="0.2">
      <c r="E88" s="232"/>
    </row>
    <row r="89" spans="5:5" x14ac:dyDescent="0.2">
      <c r="E89" s="232"/>
    </row>
    <row r="90" spans="5:5" x14ac:dyDescent="0.2">
      <c r="E90" s="232"/>
    </row>
    <row r="91" spans="5:5" x14ac:dyDescent="0.2">
      <c r="E91" s="232"/>
    </row>
    <row r="92" spans="5:5" x14ac:dyDescent="0.2">
      <c r="E92" s="232"/>
    </row>
    <row r="93" spans="5:5" x14ac:dyDescent="0.2">
      <c r="E93" s="232"/>
    </row>
    <row r="94" spans="5:5" x14ac:dyDescent="0.2">
      <c r="E94" s="232"/>
    </row>
    <row r="95" spans="5:5" x14ac:dyDescent="0.2">
      <c r="E95" s="232"/>
    </row>
    <row r="96" spans="5:5" x14ac:dyDescent="0.2">
      <c r="E96" s="232"/>
    </row>
    <row r="97" spans="1:7" x14ac:dyDescent="0.2">
      <c r="E97" s="232"/>
    </row>
    <row r="98" spans="1:7" x14ac:dyDescent="0.2">
      <c r="E98" s="232"/>
    </row>
    <row r="99" spans="1:7" x14ac:dyDescent="0.2">
      <c r="E99" s="232"/>
    </row>
    <row r="100" spans="1:7" x14ac:dyDescent="0.2">
      <c r="E100" s="232"/>
    </row>
    <row r="101" spans="1:7" x14ac:dyDescent="0.2">
      <c r="E101" s="232"/>
    </row>
    <row r="102" spans="1:7" x14ac:dyDescent="0.2">
      <c r="E102" s="232"/>
    </row>
    <row r="103" spans="1:7" x14ac:dyDescent="0.2">
      <c r="A103" s="276"/>
      <c r="B103" s="276"/>
      <c r="C103" s="276"/>
      <c r="D103" s="276"/>
      <c r="E103" s="276"/>
      <c r="F103" s="276"/>
      <c r="G103" s="276"/>
    </row>
    <row r="104" spans="1:7" x14ac:dyDescent="0.2">
      <c r="A104" s="276"/>
      <c r="B104" s="276"/>
      <c r="C104" s="276"/>
      <c r="D104" s="276"/>
      <c r="E104" s="276"/>
      <c r="F104" s="276"/>
      <c r="G104" s="276"/>
    </row>
    <row r="105" spans="1:7" x14ac:dyDescent="0.2">
      <c r="A105" s="276"/>
      <c r="B105" s="276"/>
      <c r="C105" s="276"/>
      <c r="D105" s="276"/>
      <c r="E105" s="276"/>
      <c r="F105" s="276"/>
      <c r="G105" s="276"/>
    </row>
    <row r="106" spans="1:7" x14ac:dyDescent="0.2">
      <c r="A106" s="276"/>
      <c r="B106" s="276"/>
      <c r="C106" s="276"/>
      <c r="D106" s="276"/>
      <c r="E106" s="276"/>
      <c r="F106" s="276"/>
      <c r="G106" s="276"/>
    </row>
    <row r="107" spans="1:7" x14ac:dyDescent="0.2">
      <c r="E107" s="232"/>
    </row>
    <row r="108" spans="1:7" x14ac:dyDescent="0.2">
      <c r="E108" s="232"/>
    </row>
    <row r="109" spans="1:7" x14ac:dyDescent="0.2">
      <c r="E109" s="232"/>
    </row>
    <row r="110" spans="1:7" x14ac:dyDescent="0.2">
      <c r="E110" s="232"/>
    </row>
    <row r="111" spans="1:7" x14ac:dyDescent="0.2">
      <c r="E111" s="232"/>
    </row>
    <row r="112" spans="1:7" x14ac:dyDescent="0.2">
      <c r="E112" s="232"/>
    </row>
    <row r="113" spans="5:5" x14ac:dyDescent="0.2">
      <c r="E113" s="232"/>
    </row>
    <row r="114" spans="5:5" x14ac:dyDescent="0.2">
      <c r="E114" s="232"/>
    </row>
    <row r="115" spans="5:5" x14ac:dyDescent="0.2">
      <c r="E115" s="232"/>
    </row>
    <row r="116" spans="5:5" x14ac:dyDescent="0.2">
      <c r="E116" s="232"/>
    </row>
    <row r="117" spans="5:5" x14ac:dyDescent="0.2">
      <c r="E117" s="232"/>
    </row>
    <row r="118" spans="5:5" x14ac:dyDescent="0.2">
      <c r="E118" s="232"/>
    </row>
    <row r="119" spans="5:5" x14ac:dyDescent="0.2">
      <c r="E119" s="232"/>
    </row>
    <row r="120" spans="5:5" x14ac:dyDescent="0.2">
      <c r="E120" s="232"/>
    </row>
    <row r="121" spans="5:5" x14ac:dyDescent="0.2">
      <c r="E121" s="232"/>
    </row>
    <row r="122" spans="5:5" x14ac:dyDescent="0.2">
      <c r="E122" s="232"/>
    </row>
    <row r="123" spans="5:5" x14ac:dyDescent="0.2">
      <c r="E123" s="232"/>
    </row>
    <row r="124" spans="5:5" x14ac:dyDescent="0.2">
      <c r="E124" s="232"/>
    </row>
    <row r="125" spans="5:5" x14ac:dyDescent="0.2">
      <c r="E125" s="232"/>
    </row>
    <row r="126" spans="5:5" x14ac:dyDescent="0.2">
      <c r="E126" s="232"/>
    </row>
    <row r="127" spans="5:5" x14ac:dyDescent="0.2">
      <c r="E127" s="232"/>
    </row>
    <row r="128" spans="5:5" x14ac:dyDescent="0.2">
      <c r="E128" s="232"/>
    </row>
    <row r="129" spans="1:7" x14ac:dyDescent="0.2">
      <c r="E129" s="232"/>
    </row>
    <row r="130" spans="1:7" x14ac:dyDescent="0.2">
      <c r="E130" s="232"/>
    </row>
    <row r="131" spans="1:7" x14ac:dyDescent="0.2">
      <c r="E131" s="232"/>
    </row>
    <row r="132" spans="1:7" x14ac:dyDescent="0.2">
      <c r="E132" s="232"/>
    </row>
    <row r="133" spans="1:7" x14ac:dyDescent="0.2">
      <c r="E133" s="232"/>
    </row>
    <row r="134" spans="1:7" x14ac:dyDescent="0.2">
      <c r="E134" s="232"/>
    </row>
    <row r="135" spans="1:7" x14ac:dyDescent="0.2">
      <c r="E135" s="232"/>
    </row>
    <row r="136" spans="1:7" x14ac:dyDescent="0.2">
      <c r="E136" s="232"/>
    </row>
    <row r="137" spans="1:7" x14ac:dyDescent="0.2">
      <c r="E137" s="232"/>
    </row>
    <row r="138" spans="1:7" x14ac:dyDescent="0.2">
      <c r="A138" s="287"/>
      <c r="B138" s="287"/>
    </row>
    <row r="139" spans="1:7" x14ac:dyDescent="0.2">
      <c r="A139" s="276"/>
      <c r="B139" s="276"/>
      <c r="C139" s="288"/>
      <c r="D139" s="288"/>
      <c r="E139" s="289"/>
      <c r="F139" s="288"/>
      <c r="G139" s="290"/>
    </row>
    <row r="140" spans="1:7" x14ac:dyDescent="0.2">
      <c r="A140" s="291"/>
      <c r="B140" s="291"/>
      <c r="C140" s="276"/>
      <c r="D140" s="276"/>
      <c r="E140" s="292"/>
      <c r="F140" s="276"/>
      <c r="G140" s="276"/>
    </row>
    <row r="141" spans="1:7" x14ac:dyDescent="0.2">
      <c r="A141" s="276"/>
      <c r="B141" s="276"/>
      <c r="C141" s="276"/>
      <c r="D141" s="276"/>
      <c r="E141" s="292"/>
      <c r="F141" s="276"/>
      <c r="G141" s="276"/>
    </row>
    <row r="142" spans="1:7" x14ac:dyDescent="0.2">
      <c r="A142" s="276"/>
      <c r="B142" s="276"/>
      <c r="C142" s="276"/>
      <c r="D142" s="276"/>
      <c r="E142" s="292"/>
      <c r="F142" s="276"/>
      <c r="G142" s="276"/>
    </row>
    <row r="143" spans="1:7" x14ac:dyDescent="0.2">
      <c r="A143" s="276"/>
      <c r="B143" s="276"/>
      <c r="C143" s="276"/>
      <c r="D143" s="276"/>
      <c r="E143" s="292"/>
      <c r="F143" s="276"/>
      <c r="G143" s="276"/>
    </row>
    <row r="144" spans="1:7" x14ac:dyDescent="0.2">
      <c r="A144" s="276"/>
      <c r="B144" s="276"/>
      <c r="C144" s="276"/>
      <c r="D144" s="276"/>
      <c r="E144" s="292"/>
      <c r="F144" s="276"/>
      <c r="G144" s="276"/>
    </row>
    <row r="145" spans="1:7" x14ac:dyDescent="0.2">
      <c r="A145" s="276"/>
      <c r="B145" s="276"/>
      <c r="C145" s="276"/>
      <c r="D145" s="276"/>
      <c r="E145" s="292"/>
      <c r="F145" s="276"/>
      <c r="G145" s="276"/>
    </row>
    <row r="146" spans="1:7" x14ac:dyDescent="0.2">
      <c r="A146" s="276"/>
      <c r="B146" s="276"/>
      <c r="C146" s="276"/>
      <c r="D146" s="276"/>
      <c r="E146" s="292"/>
      <c r="F146" s="276"/>
      <c r="G146" s="276"/>
    </row>
    <row r="147" spans="1:7" x14ac:dyDescent="0.2">
      <c r="A147" s="276"/>
      <c r="B147" s="276"/>
      <c r="C147" s="276"/>
      <c r="D147" s="276"/>
      <c r="E147" s="292"/>
      <c r="F147" s="276"/>
      <c r="G147" s="276"/>
    </row>
    <row r="148" spans="1:7" x14ac:dyDescent="0.2">
      <c r="A148" s="276"/>
      <c r="B148" s="276"/>
      <c r="C148" s="276"/>
      <c r="D148" s="276"/>
      <c r="E148" s="292"/>
      <c r="F148" s="276"/>
      <c r="G148" s="276"/>
    </row>
    <row r="149" spans="1:7" x14ac:dyDescent="0.2">
      <c r="A149" s="276"/>
      <c r="B149" s="276"/>
      <c r="C149" s="276"/>
      <c r="D149" s="276"/>
      <c r="E149" s="292"/>
      <c r="F149" s="276"/>
      <c r="G149" s="276"/>
    </row>
    <row r="150" spans="1:7" x14ac:dyDescent="0.2">
      <c r="A150" s="276"/>
      <c r="B150" s="276"/>
      <c r="C150" s="276"/>
      <c r="D150" s="276"/>
      <c r="E150" s="292"/>
      <c r="F150" s="276"/>
      <c r="G150" s="276"/>
    </row>
    <row r="151" spans="1:7" x14ac:dyDescent="0.2">
      <c r="A151" s="276"/>
      <c r="B151" s="276"/>
      <c r="C151" s="276"/>
      <c r="D151" s="276"/>
      <c r="E151" s="292"/>
      <c r="F151" s="276"/>
      <c r="G151" s="276"/>
    </row>
    <row r="152" spans="1:7" x14ac:dyDescent="0.2">
      <c r="A152" s="276"/>
      <c r="B152" s="276"/>
      <c r="C152" s="276"/>
      <c r="D152" s="276"/>
      <c r="E152" s="292"/>
      <c r="F152" s="276"/>
      <c r="G152" s="276"/>
    </row>
  </sheetData>
  <mergeCells count="20">
    <mergeCell ref="C23:D23"/>
    <mergeCell ref="A1:G1"/>
    <mergeCell ref="A3:B3"/>
    <mergeCell ref="A4:B4"/>
    <mergeCell ref="E4:G4"/>
    <mergeCell ref="C16:D16"/>
    <mergeCell ref="C17:D17"/>
    <mergeCell ref="C19:D19"/>
    <mergeCell ref="C20:D20"/>
    <mergeCell ref="C22:D22"/>
    <mergeCell ref="C45:D45"/>
    <mergeCell ref="C50:D50"/>
    <mergeCell ref="C25:D25"/>
    <mergeCell ref="C29:D29"/>
    <mergeCell ref="C35:D35"/>
    <mergeCell ref="C36:D36"/>
    <mergeCell ref="C37:D37"/>
    <mergeCell ref="C39:D39"/>
    <mergeCell ref="C41:D41"/>
    <mergeCell ref="C43:D43"/>
  </mergeCells>
  <printOptions gridLinesSet="0"/>
  <pageMargins left="0.98425196850393704" right="0.39370078740157483" top="0.78740157480314965" bottom="0.78740157480314965" header="0" footer="0.19685039370078741"/>
  <pageSetup paperSize="9" scale="90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4F8E38-3251-4983-BC8F-C1AC2DBC3432}">
  <sheetPr codeName="List23"/>
  <dimension ref="A1:BE51"/>
  <sheetViews>
    <sheetView zoomScaleNormal="100" workbookViewId="0"/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256" width="9.140625" style="1"/>
    <col min="257" max="257" width="2" style="1" customWidth="1"/>
    <col min="258" max="258" width="15" style="1" customWidth="1"/>
    <col min="259" max="259" width="15.85546875" style="1" customWidth="1"/>
    <col min="260" max="260" width="14.5703125" style="1" customWidth="1"/>
    <col min="261" max="261" width="13.5703125" style="1" customWidth="1"/>
    <col min="262" max="262" width="16.5703125" style="1" customWidth="1"/>
    <col min="263" max="263" width="15.28515625" style="1" customWidth="1"/>
    <col min="264" max="512" width="9.140625" style="1"/>
    <col min="513" max="513" width="2" style="1" customWidth="1"/>
    <col min="514" max="514" width="15" style="1" customWidth="1"/>
    <col min="515" max="515" width="15.85546875" style="1" customWidth="1"/>
    <col min="516" max="516" width="14.5703125" style="1" customWidth="1"/>
    <col min="517" max="517" width="13.5703125" style="1" customWidth="1"/>
    <col min="518" max="518" width="16.5703125" style="1" customWidth="1"/>
    <col min="519" max="519" width="15.28515625" style="1" customWidth="1"/>
    <col min="520" max="768" width="9.140625" style="1"/>
    <col min="769" max="769" width="2" style="1" customWidth="1"/>
    <col min="770" max="770" width="15" style="1" customWidth="1"/>
    <col min="771" max="771" width="15.85546875" style="1" customWidth="1"/>
    <col min="772" max="772" width="14.5703125" style="1" customWidth="1"/>
    <col min="773" max="773" width="13.5703125" style="1" customWidth="1"/>
    <col min="774" max="774" width="16.5703125" style="1" customWidth="1"/>
    <col min="775" max="775" width="15.28515625" style="1" customWidth="1"/>
    <col min="776" max="1024" width="9.140625" style="1"/>
    <col min="1025" max="1025" width="2" style="1" customWidth="1"/>
    <col min="1026" max="1026" width="15" style="1" customWidth="1"/>
    <col min="1027" max="1027" width="15.85546875" style="1" customWidth="1"/>
    <col min="1028" max="1028" width="14.5703125" style="1" customWidth="1"/>
    <col min="1029" max="1029" width="13.5703125" style="1" customWidth="1"/>
    <col min="1030" max="1030" width="16.5703125" style="1" customWidth="1"/>
    <col min="1031" max="1031" width="15.28515625" style="1" customWidth="1"/>
    <col min="1032" max="1280" width="9.140625" style="1"/>
    <col min="1281" max="1281" width="2" style="1" customWidth="1"/>
    <col min="1282" max="1282" width="15" style="1" customWidth="1"/>
    <col min="1283" max="1283" width="15.85546875" style="1" customWidth="1"/>
    <col min="1284" max="1284" width="14.5703125" style="1" customWidth="1"/>
    <col min="1285" max="1285" width="13.5703125" style="1" customWidth="1"/>
    <col min="1286" max="1286" width="16.5703125" style="1" customWidth="1"/>
    <col min="1287" max="1287" width="15.28515625" style="1" customWidth="1"/>
    <col min="1288" max="1536" width="9.140625" style="1"/>
    <col min="1537" max="1537" width="2" style="1" customWidth="1"/>
    <col min="1538" max="1538" width="15" style="1" customWidth="1"/>
    <col min="1539" max="1539" width="15.85546875" style="1" customWidth="1"/>
    <col min="1540" max="1540" width="14.5703125" style="1" customWidth="1"/>
    <col min="1541" max="1541" width="13.5703125" style="1" customWidth="1"/>
    <col min="1542" max="1542" width="16.5703125" style="1" customWidth="1"/>
    <col min="1543" max="1543" width="15.28515625" style="1" customWidth="1"/>
    <col min="1544" max="1792" width="9.140625" style="1"/>
    <col min="1793" max="1793" width="2" style="1" customWidth="1"/>
    <col min="1794" max="1794" width="15" style="1" customWidth="1"/>
    <col min="1795" max="1795" width="15.85546875" style="1" customWidth="1"/>
    <col min="1796" max="1796" width="14.5703125" style="1" customWidth="1"/>
    <col min="1797" max="1797" width="13.5703125" style="1" customWidth="1"/>
    <col min="1798" max="1798" width="16.5703125" style="1" customWidth="1"/>
    <col min="1799" max="1799" width="15.28515625" style="1" customWidth="1"/>
    <col min="1800" max="2048" width="9.140625" style="1"/>
    <col min="2049" max="2049" width="2" style="1" customWidth="1"/>
    <col min="2050" max="2050" width="15" style="1" customWidth="1"/>
    <col min="2051" max="2051" width="15.85546875" style="1" customWidth="1"/>
    <col min="2052" max="2052" width="14.5703125" style="1" customWidth="1"/>
    <col min="2053" max="2053" width="13.5703125" style="1" customWidth="1"/>
    <col min="2054" max="2054" width="16.5703125" style="1" customWidth="1"/>
    <col min="2055" max="2055" width="15.28515625" style="1" customWidth="1"/>
    <col min="2056" max="2304" width="9.140625" style="1"/>
    <col min="2305" max="2305" width="2" style="1" customWidth="1"/>
    <col min="2306" max="2306" width="15" style="1" customWidth="1"/>
    <col min="2307" max="2307" width="15.85546875" style="1" customWidth="1"/>
    <col min="2308" max="2308" width="14.5703125" style="1" customWidth="1"/>
    <col min="2309" max="2309" width="13.5703125" style="1" customWidth="1"/>
    <col min="2310" max="2310" width="16.5703125" style="1" customWidth="1"/>
    <col min="2311" max="2311" width="15.28515625" style="1" customWidth="1"/>
    <col min="2312" max="2560" width="9.140625" style="1"/>
    <col min="2561" max="2561" width="2" style="1" customWidth="1"/>
    <col min="2562" max="2562" width="15" style="1" customWidth="1"/>
    <col min="2563" max="2563" width="15.85546875" style="1" customWidth="1"/>
    <col min="2564" max="2564" width="14.5703125" style="1" customWidth="1"/>
    <col min="2565" max="2565" width="13.5703125" style="1" customWidth="1"/>
    <col min="2566" max="2566" width="16.5703125" style="1" customWidth="1"/>
    <col min="2567" max="2567" width="15.28515625" style="1" customWidth="1"/>
    <col min="2568" max="2816" width="9.140625" style="1"/>
    <col min="2817" max="2817" width="2" style="1" customWidth="1"/>
    <col min="2818" max="2818" width="15" style="1" customWidth="1"/>
    <col min="2819" max="2819" width="15.85546875" style="1" customWidth="1"/>
    <col min="2820" max="2820" width="14.5703125" style="1" customWidth="1"/>
    <col min="2821" max="2821" width="13.5703125" style="1" customWidth="1"/>
    <col min="2822" max="2822" width="16.5703125" style="1" customWidth="1"/>
    <col min="2823" max="2823" width="15.28515625" style="1" customWidth="1"/>
    <col min="2824" max="3072" width="9.140625" style="1"/>
    <col min="3073" max="3073" width="2" style="1" customWidth="1"/>
    <col min="3074" max="3074" width="15" style="1" customWidth="1"/>
    <col min="3075" max="3075" width="15.85546875" style="1" customWidth="1"/>
    <col min="3076" max="3076" width="14.5703125" style="1" customWidth="1"/>
    <col min="3077" max="3077" width="13.5703125" style="1" customWidth="1"/>
    <col min="3078" max="3078" width="16.5703125" style="1" customWidth="1"/>
    <col min="3079" max="3079" width="15.28515625" style="1" customWidth="1"/>
    <col min="3080" max="3328" width="9.140625" style="1"/>
    <col min="3329" max="3329" width="2" style="1" customWidth="1"/>
    <col min="3330" max="3330" width="15" style="1" customWidth="1"/>
    <col min="3331" max="3331" width="15.85546875" style="1" customWidth="1"/>
    <col min="3332" max="3332" width="14.5703125" style="1" customWidth="1"/>
    <col min="3333" max="3333" width="13.5703125" style="1" customWidth="1"/>
    <col min="3334" max="3334" width="16.5703125" style="1" customWidth="1"/>
    <col min="3335" max="3335" width="15.28515625" style="1" customWidth="1"/>
    <col min="3336" max="3584" width="9.140625" style="1"/>
    <col min="3585" max="3585" width="2" style="1" customWidth="1"/>
    <col min="3586" max="3586" width="15" style="1" customWidth="1"/>
    <col min="3587" max="3587" width="15.85546875" style="1" customWidth="1"/>
    <col min="3588" max="3588" width="14.5703125" style="1" customWidth="1"/>
    <col min="3589" max="3589" width="13.5703125" style="1" customWidth="1"/>
    <col min="3590" max="3590" width="16.5703125" style="1" customWidth="1"/>
    <col min="3591" max="3591" width="15.28515625" style="1" customWidth="1"/>
    <col min="3592" max="3840" width="9.140625" style="1"/>
    <col min="3841" max="3841" width="2" style="1" customWidth="1"/>
    <col min="3842" max="3842" width="15" style="1" customWidth="1"/>
    <col min="3843" max="3843" width="15.85546875" style="1" customWidth="1"/>
    <col min="3844" max="3844" width="14.5703125" style="1" customWidth="1"/>
    <col min="3845" max="3845" width="13.5703125" style="1" customWidth="1"/>
    <col min="3846" max="3846" width="16.5703125" style="1" customWidth="1"/>
    <col min="3847" max="3847" width="15.28515625" style="1" customWidth="1"/>
    <col min="3848" max="4096" width="9.140625" style="1"/>
    <col min="4097" max="4097" width="2" style="1" customWidth="1"/>
    <col min="4098" max="4098" width="15" style="1" customWidth="1"/>
    <col min="4099" max="4099" width="15.85546875" style="1" customWidth="1"/>
    <col min="4100" max="4100" width="14.5703125" style="1" customWidth="1"/>
    <col min="4101" max="4101" width="13.5703125" style="1" customWidth="1"/>
    <col min="4102" max="4102" width="16.5703125" style="1" customWidth="1"/>
    <col min="4103" max="4103" width="15.28515625" style="1" customWidth="1"/>
    <col min="4104" max="4352" width="9.140625" style="1"/>
    <col min="4353" max="4353" width="2" style="1" customWidth="1"/>
    <col min="4354" max="4354" width="15" style="1" customWidth="1"/>
    <col min="4355" max="4355" width="15.85546875" style="1" customWidth="1"/>
    <col min="4356" max="4356" width="14.5703125" style="1" customWidth="1"/>
    <col min="4357" max="4357" width="13.5703125" style="1" customWidth="1"/>
    <col min="4358" max="4358" width="16.5703125" style="1" customWidth="1"/>
    <col min="4359" max="4359" width="15.28515625" style="1" customWidth="1"/>
    <col min="4360" max="4608" width="9.140625" style="1"/>
    <col min="4609" max="4609" width="2" style="1" customWidth="1"/>
    <col min="4610" max="4610" width="15" style="1" customWidth="1"/>
    <col min="4611" max="4611" width="15.85546875" style="1" customWidth="1"/>
    <col min="4612" max="4612" width="14.5703125" style="1" customWidth="1"/>
    <col min="4613" max="4613" width="13.5703125" style="1" customWidth="1"/>
    <col min="4614" max="4614" width="16.5703125" style="1" customWidth="1"/>
    <col min="4615" max="4615" width="15.28515625" style="1" customWidth="1"/>
    <col min="4616" max="4864" width="9.140625" style="1"/>
    <col min="4865" max="4865" width="2" style="1" customWidth="1"/>
    <col min="4866" max="4866" width="15" style="1" customWidth="1"/>
    <col min="4867" max="4867" width="15.85546875" style="1" customWidth="1"/>
    <col min="4868" max="4868" width="14.5703125" style="1" customWidth="1"/>
    <col min="4869" max="4869" width="13.5703125" style="1" customWidth="1"/>
    <col min="4870" max="4870" width="16.5703125" style="1" customWidth="1"/>
    <col min="4871" max="4871" width="15.28515625" style="1" customWidth="1"/>
    <col min="4872" max="5120" width="9.140625" style="1"/>
    <col min="5121" max="5121" width="2" style="1" customWidth="1"/>
    <col min="5122" max="5122" width="15" style="1" customWidth="1"/>
    <col min="5123" max="5123" width="15.85546875" style="1" customWidth="1"/>
    <col min="5124" max="5124" width="14.5703125" style="1" customWidth="1"/>
    <col min="5125" max="5125" width="13.5703125" style="1" customWidth="1"/>
    <col min="5126" max="5126" width="16.5703125" style="1" customWidth="1"/>
    <col min="5127" max="5127" width="15.28515625" style="1" customWidth="1"/>
    <col min="5128" max="5376" width="9.140625" style="1"/>
    <col min="5377" max="5377" width="2" style="1" customWidth="1"/>
    <col min="5378" max="5378" width="15" style="1" customWidth="1"/>
    <col min="5379" max="5379" width="15.85546875" style="1" customWidth="1"/>
    <col min="5380" max="5380" width="14.5703125" style="1" customWidth="1"/>
    <col min="5381" max="5381" width="13.5703125" style="1" customWidth="1"/>
    <col min="5382" max="5382" width="16.5703125" style="1" customWidth="1"/>
    <col min="5383" max="5383" width="15.28515625" style="1" customWidth="1"/>
    <col min="5384" max="5632" width="9.140625" style="1"/>
    <col min="5633" max="5633" width="2" style="1" customWidth="1"/>
    <col min="5634" max="5634" width="15" style="1" customWidth="1"/>
    <col min="5635" max="5635" width="15.85546875" style="1" customWidth="1"/>
    <col min="5636" max="5636" width="14.5703125" style="1" customWidth="1"/>
    <col min="5637" max="5637" width="13.5703125" style="1" customWidth="1"/>
    <col min="5638" max="5638" width="16.5703125" style="1" customWidth="1"/>
    <col min="5639" max="5639" width="15.28515625" style="1" customWidth="1"/>
    <col min="5640" max="5888" width="9.140625" style="1"/>
    <col min="5889" max="5889" width="2" style="1" customWidth="1"/>
    <col min="5890" max="5890" width="15" style="1" customWidth="1"/>
    <col min="5891" max="5891" width="15.85546875" style="1" customWidth="1"/>
    <col min="5892" max="5892" width="14.5703125" style="1" customWidth="1"/>
    <col min="5893" max="5893" width="13.5703125" style="1" customWidth="1"/>
    <col min="5894" max="5894" width="16.5703125" style="1" customWidth="1"/>
    <col min="5895" max="5895" width="15.28515625" style="1" customWidth="1"/>
    <col min="5896" max="6144" width="9.140625" style="1"/>
    <col min="6145" max="6145" width="2" style="1" customWidth="1"/>
    <col min="6146" max="6146" width="15" style="1" customWidth="1"/>
    <col min="6147" max="6147" width="15.85546875" style="1" customWidth="1"/>
    <col min="6148" max="6148" width="14.5703125" style="1" customWidth="1"/>
    <col min="6149" max="6149" width="13.5703125" style="1" customWidth="1"/>
    <col min="6150" max="6150" width="16.5703125" style="1" customWidth="1"/>
    <col min="6151" max="6151" width="15.28515625" style="1" customWidth="1"/>
    <col min="6152" max="6400" width="9.140625" style="1"/>
    <col min="6401" max="6401" width="2" style="1" customWidth="1"/>
    <col min="6402" max="6402" width="15" style="1" customWidth="1"/>
    <col min="6403" max="6403" width="15.85546875" style="1" customWidth="1"/>
    <col min="6404" max="6404" width="14.5703125" style="1" customWidth="1"/>
    <col min="6405" max="6405" width="13.5703125" style="1" customWidth="1"/>
    <col min="6406" max="6406" width="16.5703125" style="1" customWidth="1"/>
    <col min="6407" max="6407" width="15.28515625" style="1" customWidth="1"/>
    <col min="6408" max="6656" width="9.140625" style="1"/>
    <col min="6657" max="6657" width="2" style="1" customWidth="1"/>
    <col min="6658" max="6658" width="15" style="1" customWidth="1"/>
    <col min="6659" max="6659" width="15.85546875" style="1" customWidth="1"/>
    <col min="6660" max="6660" width="14.5703125" style="1" customWidth="1"/>
    <col min="6661" max="6661" width="13.5703125" style="1" customWidth="1"/>
    <col min="6662" max="6662" width="16.5703125" style="1" customWidth="1"/>
    <col min="6663" max="6663" width="15.28515625" style="1" customWidth="1"/>
    <col min="6664" max="6912" width="9.140625" style="1"/>
    <col min="6913" max="6913" width="2" style="1" customWidth="1"/>
    <col min="6914" max="6914" width="15" style="1" customWidth="1"/>
    <col min="6915" max="6915" width="15.85546875" style="1" customWidth="1"/>
    <col min="6916" max="6916" width="14.5703125" style="1" customWidth="1"/>
    <col min="6917" max="6917" width="13.5703125" style="1" customWidth="1"/>
    <col min="6918" max="6918" width="16.5703125" style="1" customWidth="1"/>
    <col min="6919" max="6919" width="15.28515625" style="1" customWidth="1"/>
    <col min="6920" max="7168" width="9.140625" style="1"/>
    <col min="7169" max="7169" width="2" style="1" customWidth="1"/>
    <col min="7170" max="7170" width="15" style="1" customWidth="1"/>
    <col min="7171" max="7171" width="15.85546875" style="1" customWidth="1"/>
    <col min="7172" max="7172" width="14.5703125" style="1" customWidth="1"/>
    <col min="7173" max="7173" width="13.5703125" style="1" customWidth="1"/>
    <col min="7174" max="7174" width="16.5703125" style="1" customWidth="1"/>
    <col min="7175" max="7175" width="15.28515625" style="1" customWidth="1"/>
    <col min="7176" max="7424" width="9.140625" style="1"/>
    <col min="7425" max="7425" width="2" style="1" customWidth="1"/>
    <col min="7426" max="7426" width="15" style="1" customWidth="1"/>
    <col min="7427" max="7427" width="15.85546875" style="1" customWidth="1"/>
    <col min="7428" max="7428" width="14.5703125" style="1" customWidth="1"/>
    <col min="7429" max="7429" width="13.5703125" style="1" customWidth="1"/>
    <col min="7430" max="7430" width="16.5703125" style="1" customWidth="1"/>
    <col min="7431" max="7431" width="15.28515625" style="1" customWidth="1"/>
    <col min="7432" max="7680" width="9.140625" style="1"/>
    <col min="7681" max="7681" width="2" style="1" customWidth="1"/>
    <col min="7682" max="7682" width="15" style="1" customWidth="1"/>
    <col min="7683" max="7683" width="15.85546875" style="1" customWidth="1"/>
    <col min="7684" max="7684" width="14.5703125" style="1" customWidth="1"/>
    <col min="7685" max="7685" width="13.5703125" style="1" customWidth="1"/>
    <col min="7686" max="7686" width="16.5703125" style="1" customWidth="1"/>
    <col min="7687" max="7687" width="15.28515625" style="1" customWidth="1"/>
    <col min="7688" max="7936" width="9.140625" style="1"/>
    <col min="7937" max="7937" width="2" style="1" customWidth="1"/>
    <col min="7938" max="7938" width="15" style="1" customWidth="1"/>
    <col min="7939" max="7939" width="15.85546875" style="1" customWidth="1"/>
    <col min="7940" max="7940" width="14.5703125" style="1" customWidth="1"/>
    <col min="7941" max="7941" width="13.5703125" style="1" customWidth="1"/>
    <col min="7942" max="7942" width="16.5703125" style="1" customWidth="1"/>
    <col min="7943" max="7943" width="15.28515625" style="1" customWidth="1"/>
    <col min="7944" max="8192" width="9.140625" style="1"/>
    <col min="8193" max="8193" width="2" style="1" customWidth="1"/>
    <col min="8194" max="8194" width="15" style="1" customWidth="1"/>
    <col min="8195" max="8195" width="15.85546875" style="1" customWidth="1"/>
    <col min="8196" max="8196" width="14.5703125" style="1" customWidth="1"/>
    <col min="8197" max="8197" width="13.5703125" style="1" customWidth="1"/>
    <col min="8198" max="8198" width="16.5703125" style="1" customWidth="1"/>
    <col min="8199" max="8199" width="15.28515625" style="1" customWidth="1"/>
    <col min="8200" max="8448" width="9.140625" style="1"/>
    <col min="8449" max="8449" width="2" style="1" customWidth="1"/>
    <col min="8450" max="8450" width="15" style="1" customWidth="1"/>
    <col min="8451" max="8451" width="15.85546875" style="1" customWidth="1"/>
    <col min="8452" max="8452" width="14.5703125" style="1" customWidth="1"/>
    <col min="8453" max="8453" width="13.5703125" style="1" customWidth="1"/>
    <col min="8454" max="8454" width="16.5703125" style="1" customWidth="1"/>
    <col min="8455" max="8455" width="15.28515625" style="1" customWidth="1"/>
    <col min="8456" max="8704" width="9.140625" style="1"/>
    <col min="8705" max="8705" width="2" style="1" customWidth="1"/>
    <col min="8706" max="8706" width="15" style="1" customWidth="1"/>
    <col min="8707" max="8707" width="15.85546875" style="1" customWidth="1"/>
    <col min="8708" max="8708" width="14.5703125" style="1" customWidth="1"/>
    <col min="8709" max="8709" width="13.5703125" style="1" customWidth="1"/>
    <col min="8710" max="8710" width="16.5703125" style="1" customWidth="1"/>
    <col min="8711" max="8711" width="15.28515625" style="1" customWidth="1"/>
    <col min="8712" max="8960" width="9.140625" style="1"/>
    <col min="8961" max="8961" width="2" style="1" customWidth="1"/>
    <col min="8962" max="8962" width="15" style="1" customWidth="1"/>
    <col min="8963" max="8963" width="15.85546875" style="1" customWidth="1"/>
    <col min="8964" max="8964" width="14.5703125" style="1" customWidth="1"/>
    <col min="8965" max="8965" width="13.5703125" style="1" customWidth="1"/>
    <col min="8966" max="8966" width="16.5703125" style="1" customWidth="1"/>
    <col min="8967" max="8967" width="15.28515625" style="1" customWidth="1"/>
    <col min="8968" max="9216" width="9.140625" style="1"/>
    <col min="9217" max="9217" width="2" style="1" customWidth="1"/>
    <col min="9218" max="9218" width="15" style="1" customWidth="1"/>
    <col min="9219" max="9219" width="15.85546875" style="1" customWidth="1"/>
    <col min="9220" max="9220" width="14.5703125" style="1" customWidth="1"/>
    <col min="9221" max="9221" width="13.5703125" style="1" customWidth="1"/>
    <col min="9222" max="9222" width="16.5703125" style="1" customWidth="1"/>
    <col min="9223" max="9223" width="15.28515625" style="1" customWidth="1"/>
    <col min="9224" max="9472" width="9.140625" style="1"/>
    <col min="9473" max="9473" width="2" style="1" customWidth="1"/>
    <col min="9474" max="9474" width="15" style="1" customWidth="1"/>
    <col min="9475" max="9475" width="15.85546875" style="1" customWidth="1"/>
    <col min="9476" max="9476" width="14.5703125" style="1" customWidth="1"/>
    <col min="9477" max="9477" width="13.5703125" style="1" customWidth="1"/>
    <col min="9478" max="9478" width="16.5703125" style="1" customWidth="1"/>
    <col min="9479" max="9479" width="15.28515625" style="1" customWidth="1"/>
    <col min="9480" max="9728" width="9.140625" style="1"/>
    <col min="9729" max="9729" width="2" style="1" customWidth="1"/>
    <col min="9730" max="9730" width="15" style="1" customWidth="1"/>
    <col min="9731" max="9731" width="15.85546875" style="1" customWidth="1"/>
    <col min="9732" max="9732" width="14.5703125" style="1" customWidth="1"/>
    <col min="9733" max="9733" width="13.5703125" style="1" customWidth="1"/>
    <col min="9734" max="9734" width="16.5703125" style="1" customWidth="1"/>
    <col min="9735" max="9735" width="15.28515625" style="1" customWidth="1"/>
    <col min="9736" max="9984" width="9.140625" style="1"/>
    <col min="9985" max="9985" width="2" style="1" customWidth="1"/>
    <col min="9986" max="9986" width="15" style="1" customWidth="1"/>
    <col min="9987" max="9987" width="15.85546875" style="1" customWidth="1"/>
    <col min="9988" max="9988" width="14.5703125" style="1" customWidth="1"/>
    <col min="9989" max="9989" width="13.5703125" style="1" customWidth="1"/>
    <col min="9990" max="9990" width="16.5703125" style="1" customWidth="1"/>
    <col min="9991" max="9991" width="15.28515625" style="1" customWidth="1"/>
    <col min="9992" max="10240" width="9.140625" style="1"/>
    <col min="10241" max="10241" width="2" style="1" customWidth="1"/>
    <col min="10242" max="10242" width="15" style="1" customWidth="1"/>
    <col min="10243" max="10243" width="15.85546875" style="1" customWidth="1"/>
    <col min="10244" max="10244" width="14.5703125" style="1" customWidth="1"/>
    <col min="10245" max="10245" width="13.5703125" style="1" customWidth="1"/>
    <col min="10246" max="10246" width="16.5703125" style="1" customWidth="1"/>
    <col min="10247" max="10247" width="15.28515625" style="1" customWidth="1"/>
    <col min="10248" max="10496" width="9.140625" style="1"/>
    <col min="10497" max="10497" width="2" style="1" customWidth="1"/>
    <col min="10498" max="10498" width="15" style="1" customWidth="1"/>
    <col min="10499" max="10499" width="15.85546875" style="1" customWidth="1"/>
    <col min="10500" max="10500" width="14.5703125" style="1" customWidth="1"/>
    <col min="10501" max="10501" width="13.5703125" style="1" customWidth="1"/>
    <col min="10502" max="10502" width="16.5703125" style="1" customWidth="1"/>
    <col min="10503" max="10503" width="15.28515625" style="1" customWidth="1"/>
    <col min="10504" max="10752" width="9.140625" style="1"/>
    <col min="10753" max="10753" width="2" style="1" customWidth="1"/>
    <col min="10754" max="10754" width="15" style="1" customWidth="1"/>
    <col min="10755" max="10755" width="15.85546875" style="1" customWidth="1"/>
    <col min="10756" max="10756" width="14.5703125" style="1" customWidth="1"/>
    <col min="10757" max="10757" width="13.5703125" style="1" customWidth="1"/>
    <col min="10758" max="10758" width="16.5703125" style="1" customWidth="1"/>
    <col min="10759" max="10759" width="15.28515625" style="1" customWidth="1"/>
    <col min="10760" max="11008" width="9.140625" style="1"/>
    <col min="11009" max="11009" width="2" style="1" customWidth="1"/>
    <col min="11010" max="11010" width="15" style="1" customWidth="1"/>
    <col min="11011" max="11011" width="15.85546875" style="1" customWidth="1"/>
    <col min="11012" max="11012" width="14.5703125" style="1" customWidth="1"/>
    <col min="11013" max="11013" width="13.5703125" style="1" customWidth="1"/>
    <col min="11014" max="11014" width="16.5703125" style="1" customWidth="1"/>
    <col min="11015" max="11015" width="15.28515625" style="1" customWidth="1"/>
    <col min="11016" max="11264" width="9.140625" style="1"/>
    <col min="11265" max="11265" width="2" style="1" customWidth="1"/>
    <col min="11266" max="11266" width="15" style="1" customWidth="1"/>
    <col min="11267" max="11267" width="15.85546875" style="1" customWidth="1"/>
    <col min="11268" max="11268" width="14.5703125" style="1" customWidth="1"/>
    <col min="11269" max="11269" width="13.5703125" style="1" customWidth="1"/>
    <col min="11270" max="11270" width="16.5703125" style="1" customWidth="1"/>
    <col min="11271" max="11271" width="15.28515625" style="1" customWidth="1"/>
    <col min="11272" max="11520" width="9.140625" style="1"/>
    <col min="11521" max="11521" width="2" style="1" customWidth="1"/>
    <col min="11522" max="11522" width="15" style="1" customWidth="1"/>
    <col min="11523" max="11523" width="15.85546875" style="1" customWidth="1"/>
    <col min="11524" max="11524" width="14.5703125" style="1" customWidth="1"/>
    <col min="11525" max="11525" width="13.5703125" style="1" customWidth="1"/>
    <col min="11526" max="11526" width="16.5703125" style="1" customWidth="1"/>
    <col min="11527" max="11527" width="15.28515625" style="1" customWidth="1"/>
    <col min="11528" max="11776" width="9.140625" style="1"/>
    <col min="11777" max="11777" width="2" style="1" customWidth="1"/>
    <col min="11778" max="11778" width="15" style="1" customWidth="1"/>
    <col min="11779" max="11779" width="15.85546875" style="1" customWidth="1"/>
    <col min="11780" max="11780" width="14.5703125" style="1" customWidth="1"/>
    <col min="11781" max="11781" width="13.5703125" style="1" customWidth="1"/>
    <col min="11782" max="11782" width="16.5703125" style="1" customWidth="1"/>
    <col min="11783" max="11783" width="15.28515625" style="1" customWidth="1"/>
    <col min="11784" max="12032" width="9.140625" style="1"/>
    <col min="12033" max="12033" width="2" style="1" customWidth="1"/>
    <col min="12034" max="12034" width="15" style="1" customWidth="1"/>
    <col min="12035" max="12035" width="15.85546875" style="1" customWidth="1"/>
    <col min="12036" max="12036" width="14.5703125" style="1" customWidth="1"/>
    <col min="12037" max="12037" width="13.5703125" style="1" customWidth="1"/>
    <col min="12038" max="12038" width="16.5703125" style="1" customWidth="1"/>
    <col min="12039" max="12039" width="15.28515625" style="1" customWidth="1"/>
    <col min="12040" max="12288" width="9.140625" style="1"/>
    <col min="12289" max="12289" width="2" style="1" customWidth="1"/>
    <col min="12290" max="12290" width="15" style="1" customWidth="1"/>
    <col min="12291" max="12291" width="15.85546875" style="1" customWidth="1"/>
    <col min="12292" max="12292" width="14.5703125" style="1" customWidth="1"/>
    <col min="12293" max="12293" width="13.5703125" style="1" customWidth="1"/>
    <col min="12294" max="12294" width="16.5703125" style="1" customWidth="1"/>
    <col min="12295" max="12295" width="15.28515625" style="1" customWidth="1"/>
    <col min="12296" max="12544" width="9.140625" style="1"/>
    <col min="12545" max="12545" width="2" style="1" customWidth="1"/>
    <col min="12546" max="12546" width="15" style="1" customWidth="1"/>
    <col min="12547" max="12547" width="15.85546875" style="1" customWidth="1"/>
    <col min="12548" max="12548" width="14.5703125" style="1" customWidth="1"/>
    <col min="12549" max="12549" width="13.5703125" style="1" customWidth="1"/>
    <col min="12550" max="12550" width="16.5703125" style="1" customWidth="1"/>
    <col min="12551" max="12551" width="15.28515625" style="1" customWidth="1"/>
    <col min="12552" max="12800" width="9.140625" style="1"/>
    <col min="12801" max="12801" width="2" style="1" customWidth="1"/>
    <col min="12802" max="12802" width="15" style="1" customWidth="1"/>
    <col min="12803" max="12803" width="15.85546875" style="1" customWidth="1"/>
    <col min="12804" max="12804" width="14.5703125" style="1" customWidth="1"/>
    <col min="12805" max="12805" width="13.5703125" style="1" customWidth="1"/>
    <col min="12806" max="12806" width="16.5703125" style="1" customWidth="1"/>
    <col min="12807" max="12807" width="15.28515625" style="1" customWidth="1"/>
    <col min="12808" max="13056" width="9.140625" style="1"/>
    <col min="13057" max="13057" width="2" style="1" customWidth="1"/>
    <col min="13058" max="13058" width="15" style="1" customWidth="1"/>
    <col min="13059" max="13059" width="15.85546875" style="1" customWidth="1"/>
    <col min="13060" max="13060" width="14.5703125" style="1" customWidth="1"/>
    <col min="13061" max="13061" width="13.5703125" style="1" customWidth="1"/>
    <col min="13062" max="13062" width="16.5703125" style="1" customWidth="1"/>
    <col min="13063" max="13063" width="15.28515625" style="1" customWidth="1"/>
    <col min="13064" max="13312" width="9.140625" style="1"/>
    <col min="13313" max="13313" width="2" style="1" customWidth="1"/>
    <col min="13314" max="13314" width="15" style="1" customWidth="1"/>
    <col min="13315" max="13315" width="15.85546875" style="1" customWidth="1"/>
    <col min="13316" max="13316" width="14.5703125" style="1" customWidth="1"/>
    <col min="13317" max="13317" width="13.5703125" style="1" customWidth="1"/>
    <col min="13318" max="13318" width="16.5703125" style="1" customWidth="1"/>
    <col min="13319" max="13319" width="15.28515625" style="1" customWidth="1"/>
    <col min="13320" max="13568" width="9.140625" style="1"/>
    <col min="13569" max="13569" width="2" style="1" customWidth="1"/>
    <col min="13570" max="13570" width="15" style="1" customWidth="1"/>
    <col min="13571" max="13571" width="15.85546875" style="1" customWidth="1"/>
    <col min="13572" max="13572" width="14.5703125" style="1" customWidth="1"/>
    <col min="13573" max="13573" width="13.5703125" style="1" customWidth="1"/>
    <col min="13574" max="13574" width="16.5703125" style="1" customWidth="1"/>
    <col min="13575" max="13575" width="15.28515625" style="1" customWidth="1"/>
    <col min="13576" max="13824" width="9.140625" style="1"/>
    <col min="13825" max="13825" width="2" style="1" customWidth="1"/>
    <col min="13826" max="13826" width="15" style="1" customWidth="1"/>
    <col min="13827" max="13827" width="15.85546875" style="1" customWidth="1"/>
    <col min="13828" max="13828" width="14.5703125" style="1" customWidth="1"/>
    <col min="13829" max="13829" width="13.5703125" style="1" customWidth="1"/>
    <col min="13830" max="13830" width="16.5703125" style="1" customWidth="1"/>
    <col min="13831" max="13831" width="15.28515625" style="1" customWidth="1"/>
    <col min="13832" max="14080" width="9.140625" style="1"/>
    <col min="14081" max="14081" width="2" style="1" customWidth="1"/>
    <col min="14082" max="14082" width="15" style="1" customWidth="1"/>
    <col min="14083" max="14083" width="15.85546875" style="1" customWidth="1"/>
    <col min="14084" max="14084" width="14.5703125" style="1" customWidth="1"/>
    <col min="14085" max="14085" width="13.5703125" style="1" customWidth="1"/>
    <col min="14086" max="14086" width="16.5703125" style="1" customWidth="1"/>
    <col min="14087" max="14087" width="15.28515625" style="1" customWidth="1"/>
    <col min="14088" max="14336" width="9.140625" style="1"/>
    <col min="14337" max="14337" width="2" style="1" customWidth="1"/>
    <col min="14338" max="14338" width="15" style="1" customWidth="1"/>
    <col min="14339" max="14339" width="15.85546875" style="1" customWidth="1"/>
    <col min="14340" max="14340" width="14.5703125" style="1" customWidth="1"/>
    <col min="14341" max="14341" width="13.5703125" style="1" customWidth="1"/>
    <col min="14342" max="14342" width="16.5703125" style="1" customWidth="1"/>
    <col min="14343" max="14343" width="15.28515625" style="1" customWidth="1"/>
    <col min="14344" max="14592" width="9.140625" style="1"/>
    <col min="14593" max="14593" width="2" style="1" customWidth="1"/>
    <col min="14594" max="14594" width="15" style="1" customWidth="1"/>
    <col min="14595" max="14595" width="15.85546875" style="1" customWidth="1"/>
    <col min="14596" max="14596" width="14.5703125" style="1" customWidth="1"/>
    <col min="14597" max="14597" width="13.5703125" style="1" customWidth="1"/>
    <col min="14598" max="14598" width="16.5703125" style="1" customWidth="1"/>
    <col min="14599" max="14599" width="15.28515625" style="1" customWidth="1"/>
    <col min="14600" max="14848" width="9.140625" style="1"/>
    <col min="14849" max="14849" width="2" style="1" customWidth="1"/>
    <col min="14850" max="14850" width="15" style="1" customWidth="1"/>
    <col min="14851" max="14851" width="15.85546875" style="1" customWidth="1"/>
    <col min="14852" max="14852" width="14.5703125" style="1" customWidth="1"/>
    <col min="14853" max="14853" width="13.5703125" style="1" customWidth="1"/>
    <col min="14854" max="14854" width="16.5703125" style="1" customWidth="1"/>
    <col min="14855" max="14855" width="15.28515625" style="1" customWidth="1"/>
    <col min="14856" max="15104" width="9.140625" style="1"/>
    <col min="15105" max="15105" width="2" style="1" customWidth="1"/>
    <col min="15106" max="15106" width="15" style="1" customWidth="1"/>
    <col min="15107" max="15107" width="15.85546875" style="1" customWidth="1"/>
    <col min="15108" max="15108" width="14.5703125" style="1" customWidth="1"/>
    <col min="15109" max="15109" width="13.5703125" style="1" customWidth="1"/>
    <col min="15110" max="15110" width="16.5703125" style="1" customWidth="1"/>
    <col min="15111" max="15111" width="15.28515625" style="1" customWidth="1"/>
    <col min="15112" max="15360" width="9.140625" style="1"/>
    <col min="15361" max="15361" width="2" style="1" customWidth="1"/>
    <col min="15362" max="15362" width="15" style="1" customWidth="1"/>
    <col min="15363" max="15363" width="15.85546875" style="1" customWidth="1"/>
    <col min="15364" max="15364" width="14.5703125" style="1" customWidth="1"/>
    <col min="15365" max="15365" width="13.5703125" style="1" customWidth="1"/>
    <col min="15366" max="15366" width="16.5703125" style="1" customWidth="1"/>
    <col min="15367" max="15367" width="15.28515625" style="1" customWidth="1"/>
    <col min="15368" max="15616" width="9.140625" style="1"/>
    <col min="15617" max="15617" width="2" style="1" customWidth="1"/>
    <col min="15618" max="15618" width="15" style="1" customWidth="1"/>
    <col min="15619" max="15619" width="15.85546875" style="1" customWidth="1"/>
    <col min="15620" max="15620" width="14.5703125" style="1" customWidth="1"/>
    <col min="15621" max="15621" width="13.5703125" style="1" customWidth="1"/>
    <col min="15622" max="15622" width="16.5703125" style="1" customWidth="1"/>
    <col min="15623" max="15623" width="15.28515625" style="1" customWidth="1"/>
    <col min="15624" max="15872" width="9.140625" style="1"/>
    <col min="15873" max="15873" width="2" style="1" customWidth="1"/>
    <col min="15874" max="15874" width="15" style="1" customWidth="1"/>
    <col min="15875" max="15875" width="15.85546875" style="1" customWidth="1"/>
    <col min="15876" max="15876" width="14.5703125" style="1" customWidth="1"/>
    <col min="15877" max="15877" width="13.5703125" style="1" customWidth="1"/>
    <col min="15878" max="15878" width="16.5703125" style="1" customWidth="1"/>
    <col min="15879" max="15879" width="15.28515625" style="1" customWidth="1"/>
    <col min="15880" max="16128" width="9.140625" style="1"/>
    <col min="16129" max="16129" width="2" style="1" customWidth="1"/>
    <col min="16130" max="16130" width="15" style="1" customWidth="1"/>
    <col min="16131" max="16131" width="15.85546875" style="1" customWidth="1"/>
    <col min="16132" max="16132" width="14.5703125" style="1" customWidth="1"/>
    <col min="16133" max="16133" width="13.5703125" style="1" customWidth="1"/>
    <col min="16134" max="16134" width="16.5703125" style="1" customWidth="1"/>
    <col min="16135" max="16135" width="15.28515625" style="1" customWidth="1"/>
    <col min="16136" max="16384" width="9.140625" style="1"/>
  </cols>
  <sheetData>
    <row r="1" spans="1:57" ht="24.75" customHeight="1" thickBot="1" x14ac:dyDescent="0.25">
      <c r="A1" s="93" t="s">
        <v>101</v>
      </c>
      <c r="B1" s="94"/>
      <c r="C1" s="94"/>
      <c r="D1" s="94"/>
      <c r="E1" s="94"/>
      <c r="F1" s="94"/>
      <c r="G1" s="94"/>
    </row>
    <row r="2" spans="1:57" ht="12.75" customHeight="1" x14ac:dyDescent="0.2">
      <c r="A2" s="95" t="s">
        <v>32</v>
      </c>
      <c r="B2" s="96"/>
      <c r="C2" s="97" t="s">
        <v>550</v>
      </c>
      <c r="D2" s="97" t="s">
        <v>551</v>
      </c>
      <c r="E2" s="98"/>
      <c r="F2" s="99" t="s">
        <v>33</v>
      </c>
      <c r="G2" s="100"/>
    </row>
    <row r="3" spans="1:57" ht="3" hidden="1" customHeight="1" x14ac:dyDescent="0.2">
      <c r="A3" s="101"/>
      <c r="B3" s="102"/>
      <c r="C3" s="103"/>
      <c r="D3" s="103"/>
      <c r="E3" s="104"/>
      <c r="F3" s="105"/>
      <c r="G3" s="106"/>
    </row>
    <row r="4" spans="1:57" ht="12" customHeight="1" x14ac:dyDescent="0.2">
      <c r="A4" s="107" t="s">
        <v>34</v>
      </c>
      <c r="B4" s="102"/>
      <c r="C4" s="103"/>
      <c r="D4" s="103"/>
      <c r="E4" s="104"/>
      <c r="F4" s="105" t="s">
        <v>35</v>
      </c>
      <c r="G4" s="108"/>
    </row>
    <row r="5" spans="1:57" ht="12.95" customHeight="1" x14ac:dyDescent="0.2">
      <c r="A5" s="109" t="s">
        <v>550</v>
      </c>
      <c r="B5" s="110"/>
      <c r="C5" s="111" t="s">
        <v>551</v>
      </c>
      <c r="D5" s="112"/>
      <c r="E5" s="110"/>
      <c r="F5" s="105" t="s">
        <v>36</v>
      </c>
      <c r="G5" s="106"/>
    </row>
    <row r="6" spans="1:57" ht="12.95" customHeight="1" x14ac:dyDescent="0.2">
      <c r="A6" s="107" t="s">
        <v>37</v>
      </c>
      <c r="B6" s="102"/>
      <c r="C6" s="103"/>
      <c r="D6" s="103"/>
      <c r="E6" s="104"/>
      <c r="F6" s="113" t="s">
        <v>38</v>
      </c>
      <c r="G6" s="114"/>
      <c r="O6" s="115"/>
    </row>
    <row r="7" spans="1:57" ht="12.95" customHeight="1" x14ac:dyDescent="0.2">
      <c r="A7" s="116" t="s">
        <v>103</v>
      </c>
      <c r="B7" s="117"/>
      <c r="C7" s="118" t="s">
        <v>104</v>
      </c>
      <c r="D7" s="119"/>
      <c r="E7" s="119"/>
      <c r="F7" s="120" t="s">
        <v>39</v>
      </c>
      <c r="G7" s="114">
        <f>IF(G6=0,,ROUND((F30+F32)/G6,1))</f>
        <v>0</v>
      </c>
    </row>
    <row r="8" spans="1:57" x14ac:dyDescent="0.2">
      <c r="A8" s="121" t="s">
        <v>40</v>
      </c>
      <c r="B8" s="105"/>
      <c r="C8" s="311" t="s">
        <v>440</v>
      </c>
      <c r="D8" s="311"/>
      <c r="E8" s="312"/>
      <c r="F8" s="122" t="s">
        <v>41</v>
      </c>
      <c r="G8" s="123"/>
      <c r="H8" s="124"/>
      <c r="I8" s="125"/>
    </row>
    <row r="9" spans="1:57" x14ac:dyDescent="0.2">
      <c r="A9" s="121" t="s">
        <v>42</v>
      </c>
      <c r="B9" s="105"/>
      <c r="C9" s="311"/>
      <c r="D9" s="311"/>
      <c r="E9" s="312"/>
      <c r="F9" s="105"/>
      <c r="G9" s="126"/>
      <c r="H9" s="127"/>
    </row>
    <row r="10" spans="1:57" x14ac:dyDescent="0.2">
      <c r="A10" s="121" t="s">
        <v>43</v>
      </c>
      <c r="B10" s="105"/>
      <c r="C10" s="311" t="s">
        <v>439</v>
      </c>
      <c r="D10" s="311"/>
      <c r="E10" s="311"/>
      <c r="F10" s="128"/>
      <c r="G10" s="129"/>
      <c r="H10" s="130"/>
    </row>
    <row r="11" spans="1:57" ht="13.5" customHeight="1" x14ac:dyDescent="0.2">
      <c r="A11" s="121" t="s">
        <v>44</v>
      </c>
      <c r="B11" s="105"/>
      <c r="C11" s="311"/>
      <c r="D11" s="311"/>
      <c r="E11" s="311"/>
      <c r="F11" s="131" t="s">
        <v>45</v>
      </c>
      <c r="G11" s="132"/>
      <c r="H11" s="127"/>
      <c r="BA11" s="133"/>
      <c r="BB11" s="133"/>
      <c r="BC11" s="133"/>
      <c r="BD11" s="133"/>
      <c r="BE11" s="133"/>
    </row>
    <row r="12" spans="1:57" ht="12.75" customHeight="1" x14ac:dyDescent="0.2">
      <c r="A12" s="134" t="s">
        <v>46</v>
      </c>
      <c r="B12" s="102"/>
      <c r="C12" s="313"/>
      <c r="D12" s="313"/>
      <c r="E12" s="313"/>
      <c r="F12" s="135" t="s">
        <v>47</v>
      </c>
      <c r="G12" s="136"/>
      <c r="H12" s="127"/>
    </row>
    <row r="13" spans="1:57" ht="28.5" customHeight="1" thickBot="1" x14ac:dyDescent="0.25">
      <c r="A13" s="137" t="s">
        <v>48</v>
      </c>
      <c r="B13" s="138"/>
      <c r="C13" s="138"/>
      <c r="D13" s="138"/>
      <c r="E13" s="139"/>
      <c r="F13" s="139"/>
      <c r="G13" s="140"/>
      <c r="H13" s="127"/>
    </row>
    <row r="14" spans="1:57" ht="17.25" customHeight="1" thickBot="1" x14ac:dyDescent="0.25">
      <c r="A14" s="141" t="s">
        <v>49</v>
      </c>
      <c r="B14" s="142"/>
      <c r="C14" s="143"/>
      <c r="D14" s="144" t="s">
        <v>50</v>
      </c>
      <c r="E14" s="145"/>
      <c r="F14" s="145"/>
      <c r="G14" s="143"/>
    </row>
    <row r="15" spans="1:57" ht="15.95" customHeight="1" x14ac:dyDescent="0.2">
      <c r="A15" s="146"/>
      <c r="B15" s="147" t="s">
        <v>51</v>
      </c>
      <c r="C15" s="148">
        <f>'03 03 Rek'!E11</f>
        <v>0</v>
      </c>
      <c r="D15" s="149" t="str">
        <f>'03 03 Rek'!A16</f>
        <v>Ztížené výrobní podmínky</v>
      </c>
      <c r="E15" s="150"/>
      <c r="F15" s="151"/>
      <c r="G15" s="148">
        <f>'03 03 Rek'!I16</f>
        <v>0</v>
      </c>
    </row>
    <row r="16" spans="1:57" ht="15.95" customHeight="1" x14ac:dyDescent="0.2">
      <c r="A16" s="146" t="s">
        <v>52</v>
      </c>
      <c r="B16" s="147" t="s">
        <v>53</v>
      </c>
      <c r="C16" s="148">
        <f>'03 03 Rek'!F11</f>
        <v>0</v>
      </c>
      <c r="D16" s="101" t="str">
        <f>'03 03 Rek'!A17</f>
        <v>Oborová přirážka</v>
      </c>
      <c r="E16" s="152"/>
      <c r="F16" s="153"/>
      <c r="G16" s="148">
        <f>'03 03 Rek'!I17</f>
        <v>0</v>
      </c>
    </row>
    <row r="17" spans="1:7" ht="15.95" customHeight="1" x14ac:dyDescent="0.2">
      <c r="A17" s="146" t="s">
        <v>54</v>
      </c>
      <c r="B17" s="147" t="s">
        <v>55</v>
      </c>
      <c r="C17" s="148">
        <f>'03 03 Rek'!H11</f>
        <v>0</v>
      </c>
      <c r="D17" s="101" t="str">
        <f>'03 03 Rek'!A18</f>
        <v>Přesun stavebních kapacit</v>
      </c>
      <c r="E17" s="152"/>
      <c r="F17" s="153"/>
      <c r="G17" s="148">
        <f>'03 03 Rek'!I18</f>
        <v>0</v>
      </c>
    </row>
    <row r="18" spans="1:7" ht="15.95" customHeight="1" x14ac:dyDescent="0.2">
      <c r="A18" s="154" t="s">
        <v>56</v>
      </c>
      <c r="B18" s="155" t="s">
        <v>57</v>
      </c>
      <c r="C18" s="148">
        <f>'03 03 Rek'!G11</f>
        <v>0</v>
      </c>
      <c r="D18" s="101" t="str">
        <f>'03 03 Rek'!A19</f>
        <v>Mimostaveništní doprava</v>
      </c>
      <c r="E18" s="152"/>
      <c r="F18" s="153"/>
      <c r="G18" s="148">
        <f>'03 03 Rek'!I19</f>
        <v>0</v>
      </c>
    </row>
    <row r="19" spans="1:7" ht="15.95" customHeight="1" x14ac:dyDescent="0.2">
      <c r="A19" s="156" t="s">
        <v>58</v>
      </c>
      <c r="B19" s="147"/>
      <c r="C19" s="148">
        <f>SUM(C15:C18)</f>
        <v>0</v>
      </c>
      <c r="D19" s="101" t="str">
        <f>'03 03 Rek'!A20</f>
        <v>Zařízení staveniště</v>
      </c>
      <c r="E19" s="152"/>
      <c r="F19" s="153"/>
      <c r="G19" s="148">
        <f>'03 03 Rek'!I20</f>
        <v>0</v>
      </c>
    </row>
    <row r="20" spans="1:7" ht="15.95" customHeight="1" x14ac:dyDescent="0.2">
      <c r="A20" s="156"/>
      <c r="B20" s="147"/>
      <c r="C20" s="148"/>
      <c r="D20" s="101" t="str">
        <f>'03 03 Rek'!A21</f>
        <v>Provoz investora</v>
      </c>
      <c r="E20" s="152"/>
      <c r="F20" s="153"/>
      <c r="G20" s="148">
        <f>'03 03 Rek'!I21</f>
        <v>0</v>
      </c>
    </row>
    <row r="21" spans="1:7" ht="15.95" customHeight="1" x14ac:dyDescent="0.2">
      <c r="A21" s="156" t="s">
        <v>29</v>
      </c>
      <c r="B21" s="147"/>
      <c r="C21" s="148">
        <f>'03 03 Rek'!I11</f>
        <v>0</v>
      </c>
      <c r="D21" s="101" t="str">
        <f>'03 03 Rek'!A22</f>
        <v>Kompletační činnost (IČD)</v>
      </c>
      <c r="E21" s="152"/>
      <c r="F21" s="153"/>
      <c r="G21" s="148">
        <f>'03 03 Rek'!I22</f>
        <v>0</v>
      </c>
    </row>
    <row r="22" spans="1:7" ht="15.95" customHeight="1" x14ac:dyDescent="0.2">
      <c r="A22" s="157" t="s">
        <v>59</v>
      </c>
      <c r="B22" s="127"/>
      <c r="C22" s="148">
        <f>C19+C21</f>
        <v>0</v>
      </c>
      <c r="D22" s="101" t="s">
        <v>60</v>
      </c>
      <c r="E22" s="152"/>
      <c r="F22" s="153"/>
      <c r="G22" s="148">
        <f>G23-SUM(G15:G21)</f>
        <v>0</v>
      </c>
    </row>
    <row r="23" spans="1:7" ht="15.95" customHeight="1" thickBot="1" x14ac:dyDescent="0.25">
      <c r="A23" s="314" t="s">
        <v>61</v>
      </c>
      <c r="B23" s="315"/>
      <c r="C23" s="158">
        <f>C22+G23</f>
        <v>0</v>
      </c>
      <c r="D23" s="159" t="s">
        <v>62</v>
      </c>
      <c r="E23" s="160"/>
      <c r="F23" s="161"/>
      <c r="G23" s="148">
        <f>'03 03 Rek'!H24</f>
        <v>0</v>
      </c>
    </row>
    <row r="24" spans="1:7" x14ac:dyDescent="0.2">
      <c r="A24" s="162" t="s">
        <v>63</v>
      </c>
      <c r="B24" s="163"/>
      <c r="C24" s="164"/>
      <c r="D24" s="163" t="s">
        <v>64</v>
      </c>
      <c r="E24" s="163"/>
      <c r="F24" s="165" t="s">
        <v>65</v>
      </c>
      <c r="G24" s="166"/>
    </row>
    <row r="25" spans="1:7" x14ac:dyDescent="0.2">
      <c r="A25" s="157" t="s">
        <v>66</v>
      </c>
      <c r="B25" s="127"/>
      <c r="C25" s="167"/>
      <c r="D25" s="127" t="s">
        <v>66</v>
      </c>
      <c r="F25" s="168" t="s">
        <v>66</v>
      </c>
      <c r="G25" s="169"/>
    </row>
    <row r="26" spans="1:7" ht="37.5" customHeight="1" x14ac:dyDescent="0.2">
      <c r="A26" s="157" t="s">
        <v>67</v>
      </c>
      <c r="B26" s="170"/>
      <c r="C26" s="167"/>
      <c r="D26" s="127" t="s">
        <v>67</v>
      </c>
      <c r="F26" s="168" t="s">
        <v>67</v>
      </c>
      <c r="G26" s="169"/>
    </row>
    <row r="27" spans="1:7" x14ac:dyDescent="0.2">
      <c r="A27" s="157"/>
      <c r="B27" s="171"/>
      <c r="C27" s="167"/>
      <c r="D27" s="127"/>
      <c r="F27" s="168"/>
      <c r="G27" s="169"/>
    </row>
    <row r="28" spans="1:7" x14ac:dyDescent="0.2">
      <c r="A28" s="157" t="s">
        <v>68</v>
      </c>
      <c r="B28" s="127"/>
      <c r="C28" s="167"/>
      <c r="D28" s="168" t="s">
        <v>69</v>
      </c>
      <c r="E28" s="167"/>
      <c r="F28" s="172" t="s">
        <v>69</v>
      </c>
      <c r="G28" s="169"/>
    </row>
    <row r="29" spans="1:7" ht="69" customHeight="1" x14ac:dyDescent="0.2">
      <c r="A29" s="157"/>
      <c r="B29" s="127"/>
      <c r="C29" s="173"/>
      <c r="D29" s="174"/>
      <c r="E29" s="173"/>
      <c r="F29" s="127"/>
      <c r="G29" s="169"/>
    </row>
    <row r="30" spans="1:7" x14ac:dyDescent="0.2">
      <c r="A30" s="175" t="s">
        <v>11</v>
      </c>
      <c r="B30" s="176"/>
      <c r="C30" s="177">
        <v>21</v>
      </c>
      <c r="D30" s="176" t="s">
        <v>70</v>
      </c>
      <c r="E30" s="178"/>
      <c r="F30" s="306">
        <f>C23-F32</f>
        <v>0</v>
      </c>
      <c r="G30" s="307"/>
    </row>
    <row r="31" spans="1:7" x14ac:dyDescent="0.2">
      <c r="A31" s="175" t="s">
        <v>71</v>
      </c>
      <c r="B31" s="176"/>
      <c r="C31" s="177">
        <f>C30</f>
        <v>21</v>
      </c>
      <c r="D31" s="176" t="s">
        <v>72</v>
      </c>
      <c r="E31" s="178"/>
      <c r="F31" s="306">
        <f>ROUND(PRODUCT(F30,C31/100),0)</f>
        <v>0</v>
      </c>
      <c r="G31" s="307"/>
    </row>
    <row r="32" spans="1:7" x14ac:dyDescent="0.2">
      <c r="A32" s="175" t="s">
        <v>11</v>
      </c>
      <c r="B32" s="176"/>
      <c r="C32" s="177">
        <v>0</v>
      </c>
      <c r="D32" s="176" t="s">
        <v>72</v>
      </c>
      <c r="E32" s="178"/>
      <c r="F32" s="306">
        <v>0</v>
      </c>
      <c r="G32" s="307"/>
    </row>
    <row r="33" spans="1:8" x14ac:dyDescent="0.2">
      <c r="A33" s="175" t="s">
        <v>71</v>
      </c>
      <c r="B33" s="179"/>
      <c r="C33" s="180">
        <f>C32</f>
        <v>0</v>
      </c>
      <c r="D33" s="176" t="s">
        <v>72</v>
      </c>
      <c r="E33" s="153"/>
      <c r="F33" s="306">
        <f>ROUND(PRODUCT(F32,C33/100),0)</f>
        <v>0</v>
      </c>
      <c r="G33" s="307"/>
    </row>
    <row r="34" spans="1:8" s="184" customFormat="1" ht="19.5" customHeight="1" thickBot="1" x14ac:dyDescent="0.3">
      <c r="A34" s="181" t="s">
        <v>73</v>
      </c>
      <c r="B34" s="182"/>
      <c r="C34" s="182"/>
      <c r="D34" s="182"/>
      <c r="E34" s="183"/>
      <c r="F34" s="308">
        <f>ROUND(SUM(F30:F33),0)</f>
        <v>0</v>
      </c>
      <c r="G34" s="309"/>
    </row>
    <row r="36" spans="1:8" x14ac:dyDescent="0.2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 x14ac:dyDescent="0.2">
      <c r="A37" s="2"/>
      <c r="B37" s="310"/>
      <c r="C37" s="310"/>
      <c r="D37" s="310"/>
      <c r="E37" s="310"/>
      <c r="F37" s="310"/>
      <c r="G37" s="310"/>
      <c r="H37" s="1" t="s">
        <v>1</v>
      </c>
    </row>
    <row r="38" spans="1:8" ht="12.75" customHeight="1" x14ac:dyDescent="0.2">
      <c r="A38" s="185"/>
      <c r="B38" s="310"/>
      <c r="C38" s="310"/>
      <c r="D38" s="310"/>
      <c r="E38" s="310"/>
      <c r="F38" s="310"/>
      <c r="G38" s="310"/>
      <c r="H38" s="1" t="s">
        <v>1</v>
      </c>
    </row>
    <row r="39" spans="1:8" x14ac:dyDescent="0.2">
      <c r="A39" s="185"/>
      <c r="B39" s="310"/>
      <c r="C39" s="310"/>
      <c r="D39" s="310"/>
      <c r="E39" s="310"/>
      <c r="F39" s="310"/>
      <c r="G39" s="310"/>
      <c r="H39" s="1" t="s">
        <v>1</v>
      </c>
    </row>
    <row r="40" spans="1:8" x14ac:dyDescent="0.2">
      <c r="A40" s="185"/>
      <c r="B40" s="310"/>
      <c r="C40" s="310"/>
      <c r="D40" s="310"/>
      <c r="E40" s="310"/>
      <c r="F40" s="310"/>
      <c r="G40" s="310"/>
      <c r="H40" s="1" t="s">
        <v>1</v>
      </c>
    </row>
    <row r="41" spans="1:8" x14ac:dyDescent="0.2">
      <c r="A41" s="185"/>
      <c r="B41" s="310"/>
      <c r="C41" s="310"/>
      <c r="D41" s="310"/>
      <c r="E41" s="310"/>
      <c r="F41" s="310"/>
      <c r="G41" s="310"/>
      <c r="H41" s="1" t="s">
        <v>1</v>
      </c>
    </row>
    <row r="42" spans="1:8" x14ac:dyDescent="0.2">
      <c r="A42" s="185"/>
      <c r="B42" s="310"/>
      <c r="C42" s="310"/>
      <c r="D42" s="310"/>
      <c r="E42" s="310"/>
      <c r="F42" s="310"/>
      <c r="G42" s="310"/>
      <c r="H42" s="1" t="s">
        <v>1</v>
      </c>
    </row>
    <row r="43" spans="1:8" x14ac:dyDescent="0.2">
      <c r="A43" s="185"/>
      <c r="B43" s="310"/>
      <c r="C43" s="310"/>
      <c r="D43" s="310"/>
      <c r="E43" s="310"/>
      <c r="F43" s="310"/>
      <c r="G43" s="310"/>
      <c r="H43" s="1" t="s">
        <v>1</v>
      </c>
    </row>
    <row r="44" spans="1:8" ht="12.75" customHeight="1" x14ac:dyDescent="0.2">
      <c r="A44" s="185"/>
      <c r="B44" s="310"/>
      <c r="C44" s="310"/>
      <c r="D44" s="310"/>
      <c r="E44" s="310"/>
      <c r="F44" s="310"/>
      <c r="G44" s="310"/>
      <c r="H44" s="1" t="s">
        <v>1</v>
      </c>
    </row>
    <row r="45" spans="1:8" ht="12.75" customHeight="1" x14ac:dyDescent="0.2">
      <c r="A45" s="185"/>
      <c r="B45" s="310"/>
      <c r="C45" s="310"/>
      <c r="D45" s="310"/>
      <c r="E45" s="310"/>
      <c r="F45" s="310"/>
      <c r="G45" s="310"/>
      <c r="H45" s="1" t="s">
        <v>1</v>
      </c>
    </row>
    <row r="46" spans="1:8" x14ac:dyDescent="0.2">
      <c r="B46" s="305"/>
      <c r="C46" s="305"/>
      <c r="D46" s="305"/>
      <c r="E46" s="305"/>
      <c r="F46" s="305"/>
      <c r="G46" s="305"/>
    </row>
    <row r="47" spans="1:8" x14ac:dyDescent="0.2">
      <c r="B47" s="305"/>
      <c r="C47" s="305"/>
      <c r="D47" s="305"/>
      <c r="E47" s="305"/>
      <c r="F47" s="305"/>
      <c r="G47" s="305"/>
    </row>
    <row r="48" spans="1:8" x14ac:dyDescent="0.2">
      <c r="B48" s="305"/>
      <c r="C48" s="305"/>
      <c r="D48" s="305"/>
      <c r="E48" s="305"/>
      <c r="F48" s="305"/>
      <c r="G48" s="305"/>
    </row>
    <row r="49" spans="2:7" x14ac:dyDescent="0.2">
      <c r="B49" s="305"/>
      <c r="C49" s="305"/>
      <c r="D49" s="305"/>
      <c r="E49" s="305"/>
      <c r="F49" s="305"/>
      <c r="G49" s="305"/>
    </row>
    <row r="50" spans="2:7" x14ac:dyDescent="0.2">
      <c r="B50" s="305"/>
      <c r="C50" s="305"/>
      <c r="D50" s="305"/>
      <c r="E50" s="305"/>
      <c r="F50" s="305"/>
      <c r="G50" s="305"/>
    </row>
    <row r="51" spans="2:7" x14ac:dyDescent="0.2">
      <c r="B51" s="305"/>
      <c r="C51" s="305"/>
      <c r="D51" s="305"/>
      <c r="E51" s="305"/>
      <c r="F51" s="305"/>
      <c r="G51" s="305"/>
    </row>
  </sheetData>
  <mergeCells count="18">
    <mergeCell ref="A23:B23"/>
    <mergeCell ref="C8:E8"/>
    <mergeCell ref="C9:E9"/>
    <mergeCell ref="C10:E10"/>
    <mergeCell ref="C11:E11"/>
    <mergeCell ref="C12:E12"/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</mergeCells>
  <pageMargins left="0.98425196850393704" right="0.39370078740157483" top="0.78740157480314965" bottom="0.78740157480314965" header="0" footer="0.19685039370078741"/>
  <pageSetup paperSize="9" scale="95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95F690-2FEC-4C26-B5BD-BBF5D384DDF9}">
  <sheetPr codeName="List33"/>
  <dimension ref="A1:IV75"/>
  <sheetViews>
    <sheetView workbookViewId="0">
      <selection sqref="A1:B1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256" width="9.140625" style="1"/>
    <col min="257" max="257" width="5.85546875" style="1" customWidth="1"/>
    <col min="258" max="258" width="6.140625" style="1" customWidth="1"/>
    <col min="259" max="259" width="11.42578125" style="1" customWidth="1"/>
    <col min="260" max="260" width="15.85546875" style="1" customWidth="1"/>
    <col min="261" max="261" width="11.28515625" style="1" customWidth="1"/>
    <col min="262" max="262" width="10.85546875" style="1" customWidth="1"/>
    <col min="263" max="263" width="11" style="1" customWidth="1"/>
    <col min="264" max="264" width="11.140625" style="1" customWidth="1"/>
    <col min="265" max="265" width="10.7109375" style="1" customWidth="1"/>
    <col min="266" max="512" width="9.140625" style="1"/>
    <col min="513" max="513" width="5.85546875" style="1" customWidth="1"/>
    <col min="514" max="514" width="6.140625" style="1" customWidth="1"/>
    <col min="515" max="515" width="11.42578125" style="1" customWidth="1"/>
    <col min="516" max="516" width="15.85546875" style="1" customWidth="1"/>
    <col min="517" max="517" width="11.28515625" style="1" customWidth="1"/>
    <col min="518" max="518" width="10.85546875" style="1" customWidth="1"/>
    <col min="519" max="519" width="11" style="1" customWidth="1"/>
    <col min="520" max="520" width="11.140625" style="1" customWidth="1"/>
    <col min="521" max="521" width="10.7109375" style="1" customWidth="1"/>
    <col min="522" max="768" width="9.140625" style="1"/>
    <col min="769" max="769" width="5.85546875" style="1" customWidth="1"/>
    <col min="770" max="770" width="6.140625" style="1" customWidth="1"/>
    <col min="771" max="771" width="11.42578125" style="1" customWidth="1"/>
    <col min="772" max="772" width="15.85546875" style="1" customWidth="1"/>
    <col min="773" max="773" width="11.28515625" style="1" customWidth="1"/>
    <col min="774" max="774" width="10.85546875" style="1" customWidth="1"/>
    <col min="775" max="775" width="11" style="1" customWidth="1"/>
    <col min="776" max="776" width="11.140625" style="1" customWidth="1"/>
    <col min="777" max="777" width="10.7109375" style="1" customWidth="1"/>
    <col min="778" max="1024" width="9.140625" style="1"/>
    <col min="1025" max="1025" width="5.85546875" style="1" customWidth="1"/>
    <col min="1026" max="1026" width="6.140625" style="1" customWidth="1"/>
    <col min="1027" max="1027" width="11.42578125" style="1" customWidth="1"/>
    <col min="1028" max="1028" width="15.85546875" style="1" customWidth="1"/>
    <col min="1029" max="1029" width="11.28515625" style="1" customWidth="1"/>
    <col min="1030" max="1030" width="10.85546875" style="1" customWidth="1"/>
    <col min="1031" max="1031" width="11" style="1" customWidth="1"/>
    <col min="1032" max="1032" width="11.140625" style="1" customWidth="1"/>
    <col min="1033" max="1033" width="10.7109375" style="1" customWidth="1"/>
    <col min="1034" max="1280" width="9.140625" style="1"/>
    <col min="1281" max="1281" width="5.85546875" style="1" customWidth="1"/>
    <col min="1282" max="1282" width="6.140625" style="1" customWidth="1"/>
    <col min="1283" max="1283" width="11.42578125" style="1" customWidth="1"/>
    <col min="1284" max="1284" width="15.85546875" style="1" customWidth="1"/>
    <col min="1285" max="1285" width="11.28515625" style="1" customWidth="1"/>
    <col min="1286" max="1286" width="10.85546875" style="1" customWidth="1"/>
    <col min="1287" max="1287" width="11" style="1" customWidth="1"/>
    <col min="1288" max="1288" width="11.140625" style="1" customWidth="1"/>
    <col min="1289" max="1289" width="10.7109375" style="1" customWidth="1"/>
    <col min="1290" max="1536" width="9.140625" style="1"/>
    <col min="1537" max="1537" width="5.85546875" style="1" customWidth="1"/>
    <col min="1538" max="1538" width="6.140625" style="1" customWidth="1"/>
    <col min="1539" max="1539" width="11.42578125" style="1" customWidth="1"/>
    <col min="1540" max="1540" width="15.85546875" style="1" customWidth="1"/>
    <col min="1541" max="1541" width="11.28515625" style="1" customWidth="1"/>
    <col min="1542" max="1542" width="10.85546875" style="1" customWidth="1"/>
    <col min="1543" max="1543" width="11" style="1" customWidth="1"/>
    <col min="1544" max="1544" width="11.140625" style="1" customWidth="1"/>
    <col min="1545" max="1545" width="10.7109375" style="1" customWidth="1"/>
    <col min="1546" max="1792" width="9.140625" style="1"/>
    <col min="1793" max="1793" width="5.85546875" style="1" customWidth="1"/>
    <col min="1794" max="1794" width="6.140625" style="1" customWidth="1"/>
    <col min="1795" max="1795" width="11.42578125" style="1" customWidth="1"/>
    <col min="1796" max="1796" width="15.85546875" style="1" customWidth="1"/>
    <col min="1797" max="1797" width="11.28515625" style="1" customWidth="1"/>
    <col min="1798" max="1798" width="10.85546875" style="1" customWidth="1"/>
    <col min="1799" max="1799" width="11" style="1" customWidth="1"/>
    <col min="1800" max="1800" width="11.140625" style="1" customWidth="1"/>
    <col min="1801" max="1801" width="10.7109375" style="1" customWidth="1"/>
    <col min="1802" max="2048" width="9.140625" style="1"/>
    <col min="2049" max="2049" width="5.85546875" style="1" customWidth="1"/>
    <col min="2050" max="2050" width="6.140625" style="1" customWidth="1"/>
    <col min="2051" max="2051" width="11.42578125" style="1" customWidth="1"/>
    <col min="2052" max="2052" width="15.85546875" style="1" customWidth="1"/>
    <col min="2053" max="2053" width="11.28515625" style="1" customWidth="1"/>
    <col min="2054" max="2054" width="10.85546875" style="1" customWidth="1"/>
    <col min="2055" max="2055" width="11" style="1" customWidth="1"/>
    <col min="2056" max="2056" width="11.140625" style="1" customWidth="1"/>
    <col min="2057" max="2057" width="10.7109375" style="1" customWidth="1"/>
    <col min="2058" max="2304" width="9.140625" style="1"/>
    <col min="2305" max="2305" width="5.85546875" style="1" customWidth="1"/>
    <col min="2306" max="2306" width="6.140625" style="1" customWidth="1"/>
    <col min="2307" max="2307" width="11.42578125" style="1" customWidth="1"/>
    <col min="2308" max="2308" width="15.85546875" style="1" customWidth="1"/>
    <col min="2309" max="2309" width="11.28515625" style="1" customWidth="1"/>
    <col min="2310" max="2310" width="10.85546875" style="1" customWidth="1"/>
    <col min="2311" max="2311" width="11" style="1" customWidth="1"/>
    <col min="2312" max="2312" width="11.140625" style="1" customWidth="1"/>
    <col min="2313" max="2313" width="10.7109375" style="1" customWidth="1"/>
    <col min="2314" max="2560" width="9.140625" style="1"/>
    <col min="2561" max="2561" width="5.85546875" style="1" customWidth="1"/>
    <col min="2562" max="2562" width="6.140625" style="1" customWidth="1"/>
    <col min="2563" max="2563" width="11.42578125" style="1" customWidth="1"/>
    <col min="2564" max="2564" width="15.85546875" style="1" customWidth="1"/>
    <col min="2565" max="2565" width="11.28515625" style="1" customWidth="1"/>
    <col min="2566" max="2566" width="10.85546875" style="1" customWidth="1"/>
    <col min="2567" max="2567" width="11" style="1" customWidth="1"/>
    <col min="2568" max="2568" width="11.140625" style="1" customWidth="1"/>
    <col min="2569" max="2569" width="10.7109375" style="1" customWidth="1"/>
    <col min="2570" max="2816" width="9.140625" style="1"/>
    <col min="2817" max="2817" width="5.85546875" style="1" customWidth="1"/>
    <col min="2818" max="2818" width="6.140625" style="1" customWidth="1"/>
    <col min="2819" max="2819" width="11.42578125" style="1" customWidth="1"/>
    <col min="2820" max="2820" width="15.85546875" style="1" customWidth="1"/>
    <col min="2821" max="2821" width="11.28515625" style="1" customWidth="1"/>
    <col min="2822" max="2822" width="10.85546875" style="1" customWidth="1"/>
    <col min="2823" max="2823" width="11" style="1" customWidth="1"/>
    <col min="2824" max="2824" width="11.140625" style="1" customWidth="1"/>
    <col min="2825" max="2825" width="10.7109375" style="1" customWidth="1"/>
    <col min="2826" max="3072" width="9.140625" style="1"/>
    <col min="3073" max="3073" width="5.85546875" style="1" customWidth="1"/>
    <col min="3074" max="3074" width="6.140625" style="1" customWidth="1"/>
    <col min="3075" max="3075" width="11.42578125" style="1" customWidth="1"/>
    <col min="3076" max="3076" width="15.85546875" style="1" customWidth="1"/>
    <col min="3077" max="3077" width="11.28515625" style="1" customWidth="1"/>
    <col min="3078" max="3078" width="10.85546875" style="1" customWidth="1"/>
    <col min="3079" max="3079" width="11" style="1" customWidth="1"/>
    <col min="3080" max="3080" width="11.140625" style="1" customWidth="1"/>
    <col min="3081" max="3081" width="10.7109375" style="1" customWidth="1"/>
    <col min="3082" max="3328" width="9.140625" style="1"/>
    <col min="3329" max="3329" width="5.85546875" style="1" customWidth="1"/>
    <col min="3330" max="3330" width="6.140625" style="1" customWidth="1"/>
    <col min="3331" max="3331" width="11.42578125" style="1" customWidth="1"/>
    <col min="3332" max="3332" width="15.85546875" style="1" customWidth="1"/>
    <col min="3333" max="3333" width="11.28515625" style="1" customWidth="1"/>
    <col min="3334" max="3334" width="10.85546875" style="1" customWidth="1"/>
    <col min="3335" max="3335" width="11" style="1" customWidth="1"/>
    <col min="3336" max="3336" width="11.140625" style="1" customWidth="1"/>
    <col min="3337" max="3337" width="10.7109375" style="1" customWidth="1"/>
    <col min="3338" max="3584" width="9.140625" style="1"/>
    <col min="3585" max="3585" width="5.85546875" style="1" customWidth="1"/>
    <col min="3586" max="3586" width="6.140625" style="1" customWidth="1"/>
    <col min="3587" max="3587" width="11.42578125" style="1" customWidth="1"/>
    <col min="3588" max="3588" width="15.85546875" style="1" customWidth="1"/>
    <col min="3589" max="3589" width="11.28515625" style="1" customWidth="1"/>
    <col min="3590" max="3590" width="10.85546875" style="1" customWidth="1"/>
    <col min="3591" max="3591" width="11" style="1" customWidth="1"/>
    <col min="3592" max="3592" width="11.140625" style="1" customWidth="1"/>
    <col min="3593" max="3593" width="10.7109375" style="1" customWidth="1"/>
    <col min="3594" max="3840" width="9.140625" style="1"/>
    <col min="3841" max="3841" width="5.85546875" style="1" customWidth="1"/>
    <col min="3842" max="3842" width="6.140625" style="1" customWidth="1"/>
    <col min="3843" max="3843" width="11.42578125" style="1" customWidth="1"/>
    <col min="3844" max="3844" width="15.85546875" style="1" customWidth="1"/>
    <col min="3845" max="3845" width="11.28515625" style="1" customWidth="1"/>
    <col min="3846" max="3846" width="10.85546875" style="1" customWidth="1"/>
    <col min="3847" max="3847" width="11" style="1" customWidth="1"/>
    <col min="3848" max="3848" width="11.140625" style="1" customWidth="1"/>
    <col min="3849" max="3849" width="10.7109375" style="1" customWidth="1"/>
    <col min="3850" max="4096" width="9.140625" style="1"/>
    <col min="4097" max="4097" width="5.85546875" style="1" customWidth="1"/>
    <col min="4098" max="4098" width="6.140625" style="1" customWidth="1"/>
    <col min="4099" max="4099" width="11.42578125" style="1" customWidth="1"/>
    <col min="4100" max="4100" width="15.85546875" style="1" customWidth="1"/>
    <col min="4101" max="4101" width="11.28515625" style="1" customWidth="1"/>
    <col min="4102" max="4102" width="10.85546875" style="1" customWidth="1"/>
    <col min="4103" max="4103" width="11" style="1" customWidth="1"/>
    <col min="4104" max="4104" width="11.140625" style="1" customWidth="1"/>
    <col min="4105" max="4105" width="10.7109375" style="1" customWidth="1"/>
    <col min="4106" max="4352" width="9.140625" style="1"/>
    <col min="4353" max="4353" width="5.85546875" style="1" customWidth="1"/>
    <col min="4354" max="4354" width="6.140625" style="1" customWidth="1"/>
    <col min="4355" max="4355" width="11.42578125" style="1" customWidth="1"/>
    <col min="4356" max="4356" width="15.85546875" style="1" customWidth="1"/>
    <col min="4357" max="4357" width="11.28515625" style="1" customWidth="1"/>
    <col min="4358" max="4358" width="10.85546875" style="1" customWidth="1"/>
    <col min="4359" max="4359" width="11" style="1" customWidth="1"/>
    <col min="4360" max="4360" width="11.140625" style="1" customWidth="1"/>
    <col min="4361" max="4361" width="10.7109375" style="1" customWidth="1"/>
    <col min="4362" max="4608" width="9.140625" style="1"/>
    <col min="4609" max="4609" width="5.85546875" style="1" customWidth="1"/>
    <col min="4610" max="4610" width="6.140625" style="1" customWidth="1"/>
    <col min="4611" max="4611" width="11.42578125" style="1" customWidth="1"/>
    <col min="4612" max="4612" width="15.85546875" style="1" customWidth="1"/>
    <col min="4613" max="4613" width="11.28515625" style="1" customWidth="1"/>
    <col min="4614" max="4614" width="10.85546875" style="1" customWidth="1"/>
    <col min="4615" max="4615" width="11" style="1" customWidth="1"/>
    <col min="4616" max="4616" width="11.140625" style="1" customWidth="1"/>
    <col min="4617" max="4617" width="10.7109375" style="1" customWidth="1"/>
    <col min="4618" max="4864" width="9.140625" style="1"/>
    <col min="4865" max="4865" width="5.85546875" style="1" customWidth="1"/>
    <col min="4866" max="4866" width="6.140625" style="1" customWidth="1"/>
    <col min="4867" max="4867" width="11.42578125" style="1" customWidth="1"/>
    <col min="4868" max="4868" width="15.85546875" style="1" customWidth="1"/>
    <col min="4869" max="4869" width="11.28515625" style="1" customWidth="1"/>
    <col min="4870" max="4870" width="10.85546875" style="1" customWidth="1"/>
    <col min="4871" max="4871" width="11" style="1" customWidth="1"/>
    <col min="4872" max="4872" width="11.140625" style="1" customWidth="1"/>
    <col min="4873" max="4873" width="10.7109375" style="1" customWidth="1"/>
    <col min="4874" max="5120" width="9.140625" style="1"/>
    <col min="5121" max="5121" width="5.85546875" style="1" customWidth="1"/>
    <col min="5122" max="5122" width="6.140625" style="1" customWidth="1"/>
    <col min="5123" max="5123" width="11.42578125" style="1" customWidth="1"/>
    <col min="5124" max="5124" width="15.85546875" style="1" customWidth="1"/>
    <col min="5125" max="5125" width="11.28515625" style="1" customWidth="1"/>
    <col min="5126" max="5126" width="10.85546875" style="1" customWidth="1"/>
    <col min="5127" max="5127" width="11" style="1" customWidth="1"/>
    <col min="5128" max="5128" width="11.140625" style="1" customWidth="1"/>
    <col min="5129" max="5129" width="10.7109375" style="1" customWidth="1"/>
    <col min="5130" max="5376" width="9.140625" style="1"/>
    <col min="5377" max="5377" width="5.85546875" style="1" customWidth="1"/>
    <col min="5378" max="5378" width="6.140625" style="1" customWidth="1"/>
    <col min="5379" max="5379" width="11.42578125" style="1" customWidth="1"/>
    <col min="5380" max="5380" width="15.85546875" style="1" customWidth="1"/>
    <col min="5381" max="5381" width="11.28515625" style="1" customWidth="1"/>
    <col min="5382" max="5382" width="10.85546875" style="1" customWidth="1"/>
    <col min="5383" max="5383" width="11" style="1" customWidth="1"/>
    <col min="5384" max="5384" width="11.140625" style="1" customWidth="1"/>
    <col min="5385" max="5385" width="10.7109375" style="1" customWidth="1"/>
    <col min="5386" max="5632" width="9.140625" style="1"/>
    <col min="5633" max="5633" width="5.85546875" style="1" customWidth="1"/>
    <col min="5634" max="5634" width="6.140625" style="1" customWidth="1"/>
    <col min="5635" max="5635" width="11.42578125" style="1" customWidth="1"/>
    <col min="5636" max="5636" width="15.85546875" style="1" customWidth="1"/>
    <col min="5637" max="5637" width="11.28515625" style="1" customWidth="1"/>
    <col min="5638" max="5638" width="10.85546875" style="1" customWidth="1"/>
    <col min="5639" max="5639" width="11" style="1" customWidth="1"/>
    <col min="5640" max="5640" width="11.140625" style="1" customWidth="1"/>
    <col min="5641" max="5641" width="10.7109375" style="1" customWidth="1"/>
    <col min="5642" max="5888" width="9.140625" style="1"/>
    <col min="5889" max="5889" width="5.85546875" style="1" customWidth="1"/>
    <col min="5890" max="5890" width="6.140625" style="1" customWidth="1"/>
    <col min="5891" max="5891" width="11.42578125" style="1" customWidth="1"/>
    <col min="5892" max="5892" width="15.85546875" style="1" customWidth="1"/>
    <col min="5893" max="5893" width="11.28515625" style="1" customWidth="1"/>
    <col min="5894" max="5894" width="10.85546875" style="1" customWidth="1"/>
    <col min="5895" max="5895" width="11" style="1" customWidth="1"/>
    <col min="5896" max="5896" width="11.140625" style="1" customWidth="1"/>
    <col min="5897" max="5897" width="10.7109375" style="1" customWidth="1"/>
    <col min="5898" max="6144" width="9.140625" style="1"/>
    <col min="6145" max="6145" width="5.85546875" style="1" customWidth="1"/>
    <col min="6146" max="6146" width="6.140625" style="1" customWidth="1"/>
    <col min="6147" max="6147" width="11.42578125" style="1" customWidth="1"/>
    <col min="6148" max="6148" width="15.85546875" style="1" customWidth="1"/>
    <col min="6149" max="6149" width="11.28515625" style="1" customWidth="1"/>
    <col min="6150" max="6150" width="10.85546875" style="1" customWidth="1"/>
    <col min="6151" max="6151" width="11" style="1" customWidth="1"/>
    <col min="6152" max="6152" width="11.140625" style="1" customWidth="1"/>
    <col min="6153" max="6153" width="10.7109375" style="1" customWidth="1"/>
    <col min="6154" max="6400" width="9.140625" style="1"/>
    <col min="6401" max="6401" width="5.85546875" style="1" customWidth="1"/>
    <col min="6402" max="6402" width="6.140625" style="1" customWidth="1"/>
    <col min="6403" max="6403" width="11.42578125" style="1" customWidth="1"/>
    <col min="6404" max="6404" width="15.85546875" style="1" customWidth="1"/>
    <col min="6405" max="6405" width="11.28515625" style="1" customWidth="1"/>
    <col min="6406" max="6406" width="10.85546875" style="1" customWidth="1"/>
    <col min="6407" max="6407" width="11" style="1" customWidth="1"/>
    <col min="6408" max="6408" width="11.140625" style="1" customWidth="1"/>
    <col min="6409" max="6409" width="10.7109375" style="1" customWidth="1"/>
    <col min="6410" max="6656" width="9.140625" style="1"/>
    <col min="6657" max="6657" width="5.85546875" style="1" customWidth="1"/>
    <col min="6658" max="6658" width="6.140625" style="1" customWidth="1"/>
    <col min="6659" max="6659" width="11.42578125" style="1" customWidth="1"/>
    <col min="6660" max="6660" width="15.85546875" style="1" customWidth="1"/>
    <col min="6661" max="6661" width="11.28515625" style="1" customWidth="1"/>
    <col min="6662" max="6662" width="10.85546875" style="1" customWidth="1"/>
    <col min="6663" max="6663" width="11" style="1" customWidth="1"/>
    <col min="6664" max="6664" width="11.140625" style="1" customWidth="1"/>
    <col min="6665" max="6665" width="10.7109375" style="1" customWidth="1"/>
    <col min="6666" max="6912" width="9.140625" style="1"/>
    <col min="6913" max="6913" width="5.85546875" style="1" customWidth="1"/>
    <col min="6914" max="6914" width="6.140625" style="1" customWidth="1"/>
    <col min="6915" max="6915" width="11.42578125" style="1" customWidth="1"/>
    <col min="6916" max="6916" width="15.85546875" style="1" customWidth="1"/>
    <col min="6917" max="6917" width="11.28515625" style="1" customWidth="1"/>
    <col min="6918" max="6918" width="10.85546875" style="1" customWidth="1"/>
    <col min="6919" max="6919" width="11" style="1" customWidth="1"/>
    <col min="6920" max="6920" width="11.140625" style="1" customWidth="1"/>
    <col min="6921" max="6921" width="10.7109375" style="1" customWidth="1"/>
    <col min="6922" max="7168" width="9.140625" style="1"/>
    <col min="7169" max="7169" width="5.85546875" style="1" customWidth="1"/>
    <col min="7170" max="7170" width="6.140625" style="1" customWidth="1"/>
    <col min="7171" max="7171" width="11.42578125" style="1" customWidth="1"/>
    <col min="7172" max="7172" width="15.85546875" style="1" customWidth="1"/>
    <col min="7173" max="7173" width="11.28515625" style="1" customWidth="1"/>
    <col min="7174" max="7174" width="10.85546875" style="1" customWidth="1"/>
    <col min="7175" max="7175" width="11" style="1" customWidth="1"/>
    <col min="7176" max="7176" width="11.140625" style="1" customWidth="1"/>
    <col min="7177" max="7177" width="10.7109375" style="1" customWidth="1"/>
    <col min="7178" max="7424" width="9.140625" style="1"/>
    <col min="7425" max="7425" width="5.85546875" style="1" customWidth="1"/>
    <col min="7426" max="7426" width="6.140625" style="1" customWidth="1"/>
    <col min="7427" max="7427" width="11.42578125" style="1" customWidth="1"/>
    <col min="7428" max="7428" width="15.85546875" style="1" customWidth="1"/>
    <col min="7429" max="7429" width="11.28515625" style="1" customWidth="1"/>
    <col min="7430" max="7430" width="10.85546875" style="1" customWidth="1"/>
    <col min="7431" max="7431" width="11" style="1" customWidth="1"/>
    <col min="7432" max="7432" width="11.140625" style="1" customWidth="1"/>
    <col min="7433" max="7433" width="10.7109375" style="1" customWidth="1"/>
    <col min="7434" max="7680" width="9.140625" style="1"/>
    <col min="7681" max="7681" width="5.85546875" style="1" customWidth="1"/>
    <col min="7682" max="7682" width="6.140625" style="1" customWidth="1"/>
    <col min="7683" max="7683" width="11.42578125" style="1" customWidth="1"/>
    <col min="7684" max="7684" width="15.85546875" style="1" customWidth="1"/>
    <col min="7685" max="7685" width="11.28515625" style="1" customWidth="1"/>
    <col min="7686" max="7686" width="10.85546875" style="1" customWidth="1"/>
    <col min="7687" max="7687" width="11" style="1" customWidth="1"/>
    <col min="7688" max="7688" width="11.140625" style="1" customWidth="1"/>
    <col min="7689" max="7689" width="10.7109375" style="1" customWidth="1"/>
    <col min="7690" max="7936" width="9.140625" style="1"/>
    <col min="7937" max="7937" width="5.85546875" style="1" customWidth="1"/>
    <col min="7938" max="7938" width="6.140625" style="1" customWidth="1"/>
    <col min="7939" max="7939" width="11.42578125" style="1" customWidth="1"/>
    <col min="7940" max="7940" width="15.85546875" style="1" customWidth="1"/>
    <col min="7941" max="7941" width="11.28515625" style="1" customWidth="1"/>
    <col min="7942" max="7942" width="10.85546875" style="1" customWidth="1"/>
    <col min="7943" max="7943" width="11" style="1" customWidth="1"/>
    <col min="7944" max="7944" width="11.140625" style="1" customWidth="1"/>
    <col min="7945" max="7945" width="10.7109375" style="1" customWidth="1"/>
    <col min="7946" max="8192" width="9.140625" style="1"/>
    <col min="8193" max="8193" width="5.85546875" style="1" customWidth="1"/>
    <col min="8194" max="8194" width="6.140625" style="1" customWidth="1"/>
    <col min="8195" max="8195" width="11.42578125" style="1" customWidth="1"/>
    <col min="8196" max="8196" width="15.85546875" style="1" customWidth="1"/>
    <col min="8197" max="8197" width="11.28515625" style="1" customWidth="1"/>
    <col min="8198" max="8198" width="10.85546875" style="1" customWidth="1"/>
    <col min="8199" max="8199" width="11" style="1" customWidth="1"/>
    <col min="8200" max="8200" width="11.140625" style="1" customWidth="1"/>
    <col min="8201" max="8201" width="10.7109375" style="1" customWidth="1"/>
    <col min="8202" max="8448" width="9.140625" style="1"/>
    <col min="8449" max="8449" width="5.85546875" style="1" customWidth="1"/>
    <col min="8450" max="8450" width="6.140625" style="1" customWidth="1"/>
    <col min="8451" max="8451" width="11.42578125" style="1" customWidth="1"/>
    <col min="8452" max="8452" width="15.85546875" style="1" customWidth="1"/>
    <col min="8453" max="8453" width="11.28515625" style="1" customWidth="1"/>
    <col min="8454" max="8454" width="10.85546875" style="1" customWidth="1"/>
    <col min="8455" max="8455" width="11" style="1" customWidth="1"/>
    <col min="8456" max="8456" width="11.140625" style="1" customWidth="1"/>
    <col min="8457" max="8457" width="10.7109375" style="1" customWidth="1"/>
    <col min="8458" max="8704" width="9.140625" style="1"/>
    <col min="8705" max="8705" width="5.85546875" style="1" customWidth="1"/>
    <col min="8706" max="8706" width="6.140625" style="1" customWidth="1"/>
    <col min="8707" max="8707" width="11.42578125" style="1" customWidth="1"/>
    <col min="8708" max="8708" width="15.85546875" style="1" customWidth="1"/>
    <col min="8709" max="8709" width="11.28515625" style="1" customWidth="1"/>
    <col min="8710" max="8710" width="10.85546875" style="1" customWidth="1"/>
    <col min="8711" max="8711" width="11" style="1" customWidth="1"/>
    <col min="8712" max="8712" width="11.140625" style="1" customWidth="1"/>
    <col min="8713" max="8713" width="10.7109375" style="1" customWidth="1"/>
    <col min="8714" max="8960" width="9.140625" style="1"/>
    <col min="8961" max="8961" width="5.85546875" style="1" customWidth="1"/>
    <col min="8962" max="8962" width="6.140625" style="1" customWidth="1"/>
    <col min="8963" max="8963" width="11.42578125" style="1" customWidth="1"/>
    <col min="8964" max="8964" width="15.85546875" style="1" customWidth="1"/>
    <col min="8965" max="8965" width="11.28515625" style="1" customWidth="1"/>
    <col min="8966" max="8966" width="10.85546875" style="1" customWidth="1"/>
    <col min="8967" max="8967" width="11" style="1" customWidth="1"/>
    <col min="8968" max="8968" width="11.140625" style="1" customWidth="1"/>
    <col min="8969" max="8969" width="10.7109375" style="1" customWidth="1"/>
    <col min="8970" max="9216" width="9.140625" style="1"/>
    <col min="9217" max="9217" width="5.85546875" style="1" customWidth="1"/>
    <col min="9218" max="9218" width="6.140625" style="1" customWidth="1"/>
    <col min="9219" max="9219" width="11.42578125" style="1" customWidth="1"/>
    <col min="9220" max="9220" width="15.85546875" style="1" customWidth="1"/>
    <col min="9221" max="9221" width="11.28515625" style="1" customWidth="1"/>
    <col min="9222" max="9222" width="10.85546875" style="1" customWidth="1"/>
    <col min="9223" max="9223" width="11" style="1" customWidth="1"/>
    <col min="9224" max="9224" width="11.140625" style="1" customWidth="1"/>
    <col min="9225" max="9225" width="10.7109375" style="1" customWidth="1"/>
    <col min="9226" max="9472" width="9.140625" style="1"/>
    <col min="9473" max="9473" width="5.85546875" style="1" customWidth="1"/>
    <col min="9474" max="9474" width="6.140625" style="1" customWidth="1"/>
    <col min="9475" max="9475" width="11.42578125" style="1" customWidth="1"/>
    <col min="9476" max="9476" width="15.85546875" style="1" customWidth="1"/>
    <col min="9477" max="9477" width="11.28515625" style="1" customWidth="1"/>
    <col min="9478" max="9478" width="10.85546875" style="1" customWidth="1"/>
    <col min="9479" max="9479" width="11" style="1" customWidth="1"/>
    <col min="9480" max="9480" width="11.140625" style="1" customWidth="1"/>
    <col min="9481" max="9481" width="10.7109375" style="1" customWidth="1"/>
    <col min="9482" max="9728" width="9.140625" style="1"/>
    <col min="9729" max="9729" width="5.85546875" style="1" customWidth="1"/>
    <col min="9730" max="9730" width="6.140625" style="1" customWidth="1"/>
    <col min="9731" max="9731" width="11.42578125" style="1" customWidth="1"/>
    <col min="9732" max="9732" width="15.85546875" style="1" customWidth="1"/>
    <col min="9733" max="9733" width="11.28515625" style="1" customWidth="1"/>
    <col min="9734" max="9734" width="10.85546875" style="1" customWidth="1"/>
    <col min="9735" max="9735" width="11" style="1" customWidth="1"/>
    <col min="9736" max="9736" width="11.140625" style="1" customWidth="1"/>
    <col min="9737" max="9737" width="10.7109375" style="1" customWidth="1"/>
    <col min="9738" max="9984" width="9.140625" style="1"/>
    <col min="9985" max="9985" width="5.85546875" style="1" customWidth="1"/>
    <col min="9986" max="9986" width="6.140625" style="1" customWidth="1"/>
    <col min="9987" max="9987" width="11.42578125" style="1" customWidth="1"/>
    <col min="9988" max="9988" width="15.85546875" style="1" customWidth="1"/>
    <col min="9989" max="9989" width="11.28515625" style="1" customWidth="1"/>
    <col min="9990" max="9990" width="10.85546875" style="1" customWidth="1"/>
    <col min="9991" max="9991" width="11" style="1" customWidth="1"/>
    <col min="9992" max="9992" width="11.140625" style="1" customWidth="1"/>
    <col min="9993" max="9993" width="10.7109375" style="1" customWidth="1"/>
    <col min="9994" max="10240" width="9.140625" style="1"/>
    <col min="10241" max="10241" width="5.85546875" style="1" customWidth="1"/>
    <col min="10242" max="10242" width="6.140625" style="1" customWidth="1"/>
    <col min="10243" max="10243" width="11.42578125" style="1" customWidth="1"/>
    <col min="10244" max="10244" width="15.85546875" style="1" customWidth="1"/>
    <col min="10245" max="10245" width="11.28515625" style="1" customWidth="1"/>
    <col min="10246" max="10246" width="10.85546875" style="1" customWidth="1"/>
    <col min="10247" max="10247" width="11" style="1" customWidth="1"/>
    <col min="10248" max="10248" width="11.140625" style="1" customWidth="1"/>
    <col min="10249" max="10249" width="10.7109375" style="1" customWidth="1"/>
    <col min="10250" max="10496" width="9.140625" style="1"/>
    <col min="10497" max="10497" width="5.85546875" style="1" customWidth="1"/>
    <col min="10498" max="10498" width="6.140625" style="1" customWidth="1"/>
    <col min="10499" max="10499" width="11.42578125" style="1" customWidth="1"/>
    <col min="10500" max="10500" width="15.85546875" style="1" customWidth="1"/>
    <col min="10501" max="10501" width="11.28515625" style="1" customWidth="1"/>
    <col min="10502" max="10502" width="10.85546875" style="1" customWidth="1"/>
    <col min="10503" max="10503" width="11" style="1" customWidth="1"/>
    <col min="10504" max="10504" width="11.140625" style="1" customWidth="1"/>
    <col min="10505" max="10505" width="10.7109375" style="1" customWidth="1"/>
    <col min="10506" max="10752" width="9.140625" style="1"/>
    <col min="10753" max="10753" width="5.85546875" style="1" customWidth="1"/>
    <col min="10754" max="10754" width="6.140625" style="1" customWidth="1"/>
    <col min="10755" max="10755" width="11.42578125" style="1" customWidth="1"/>
    <col min="10756" max="10756" width="15.85546875" style="1" customWidth="1"/>
    <col min="10757" max="10757" width="11.28515625" style="1" customWidth="1"/>
    <col min="10758" max="10758" width="10.85546875" style="1" customWidth="1"/>
    <col min="10759" max="10759" width="11" style="1" customWidth="1"/>
    <col min="10760" max="10760" width="11.140625" style="1" customWidth="1"/>
    <col min="10761" max="10761" width="10.7109375" style="1" customWidth="1"/>
    <col min="10762" max="11008" width="9.140625" style="1"/>
    <col min="11009" max="11009" width="5.85546875" style="1" customWidth="1"/>
    <col min="11010" max="11010" width="6.140625" style="1" customWidth="1"/>
    <col min="11011" max="11011" width="11.42578125" style="1" customWidth="1"/>
    <col min="11012" max="11012" width="15.85546875" style="1" customWidth="1"/>
    <col min="11013" max="11013" width="11.28515625" style="1" customWidth="1"/>
    <col min="11014" max="11014" width="10.85546875" style="1" customWidth="1"/>
    <col min="11015" max="11015" width="11" style="1" customWidth="1"/>
    <col min="11016" max="11016" width="11.140625" style="1" customWidth="1"/>
    <col min="11017" max="11017" width="10.7109375" style="1" customWidth="1"/>
    <col min="11018" max="11264" width="9.140625" style="1"/>
    <col min="11265" max="11265" width="5.85546875" style="1" customWidth="1"/>
    <col min="11266" max="11266" width="6.140625" style="1" customWidth="1"/>
    <col min="11267" max="11267" width="11.42578125" style="1" customWidth="1"/>
    <col min="11268" max="11268" width="15.85546875" style="1" customWidth="1"/>
    <col min="11269" max="11269" width="11.28515625" style="1" customWidth="1"/>
    <col min="11270" max="11270" width="10.85546875" style="1" customWidth="1"/>
    <col min="11271" max="11271" width="11" style="1" customWidth="1"/>
    <col min="11272" max="11272" width="11.140625" style="1" customWidth="1"/>
    <col min="11273" max="11273" width="10.7109375" style="1" customWidth="1"/>
    <col min="11274" max="11520" width="9.140625" style="1"/>
    <col min="11521" max="11521" width="5.85546875" style="1" customWidth="1"/>
    <col min="11522" max="11522" width="6.140625" style="1" customWidth="1"/>
    <col min="11523" max="11523" width="11.42578125" style="1" customWidth="1"/>
    <col min="11524" max="11524" width="15.85546875" style="1" customWidth="1"/>
    <col min="11525" max="11525" width="11.28515625" style="1" customWidth="1"/>
    <col min="11526" max="11526" width="10.85546875" style="1" customWidth="1"/>
    <col min="11527" max="11527" width="11" style="1" customWidth="1"/>
    <col min="11528" max="11528" width="11.140625" style="1" customWidth="1"/>
    <col min="11529" max="11529" width="10.7109375" style="1" customWidth="1"/>
    <col min="11530" max="11776" width="9.140625" style="1"/>
    <col min="11777" max="11777" width="5.85546875" style="1" customWidth="1"/>
    <col min="11778" max="11778" width="6.140625" style="1" customWidth="1"/>
    <col min="11779" max="11779" width="11.42578125" style="1" customWidth="1"/>
    <col min="11780" max="11780" width="15.85546875" style="1" customWidth="1"/>
    <col min="11781" max="11781" width="11.28515625" style="1" customWidth="1"/>
    <col min="11782" max="11782" width="10.85546875" style="1" customWidth="1"/>
    <col min="11783" max="11783" width="11" style="1" customWidth="1"/>
    <col min="11784" max="11784" width="11.140625" style="1" customWidth="1"/>
    <col min="11785" max="11785" width="10.7109375" style="1" customWidth="1"/>
    <col min="11786" max="12032" width="9.140625" style="1"/>
    <col min="12033" max="12033" width="5.85546875" style="1" customWidth="1"/>
    <col min="12034" max="12034" width="6.140625" style="1" customWidth="1"/>
    <col min="12035" max="12035" width="11.42578125" style="1" customWidth="1"/>
    <col min="12036" max="12036" width="15.85546875" style="1" customWidth="1"/>
    <col min="12037" max="12037" width="11.28515625" style="1" customWidth="1"/>
    <col min="12038" max="12038" width="10.85546875" style="1" customWidth="1"/>
    <col min="12039" max="12039" width="11" style="1" customWidth="1"/>
    <col min="12040" max="12040" width="11.140625" style="1" customWidth="1"/>
    <col min="12041" max="12041" width="10.7109375" style="1" customWidth="1"/>
    <col min="12042" max="12288" width="9.140625" style="1"/>
    <col min="12289" max="12289" width="5.85546875" style="1" customWidth="1"/>
    <col min="12290" max="12290" width="6.140625" style="1" customWidth="1"/>
    <col min="12291" max="12291" width="11.42578125" style="1" customWidth="1"/>
    <col min="12292" max="12292" width="15.85546875" style="1" customWidth="1"/>
    <col min="12293" max="12293" width="11.28515625" style="1" customWidth="1"/>
    <col min="12294" max="12294" width="10.85546875" style="1" customWidth="1"/>
    <col min="12295" max="12295" width="11" style="1" customWidth="1"/>
    <col min="12296" max="12296" width="11.140625" style="1" customWidth="1"/>
    <col min="12297" max="12297" width="10.7109375" style="1" customWidth="1"/>
    <col min="12298" max="12544" width="9.140625" style="1"/>
    <col min="12545" max="12545" width="5.85546875" style="1" customWidth="1"/>
    <col min="12546" max="12546" width="6.140625" style="1" customWidth="1"/>
    <col min="12547" max="12547" width="11.42578125" style="1" customWidth="1"/>
    <col min="12548" max="12548" width="15.85546875" style="1" customWidth="1"/>
    <col min="12549" max="12549" width="11.28515625" style="1" customWidth="1"/>
    <col min="12550" max="12550" width="10.85546875" style="1" customWidth="1"/>
    <col min="12551" max="12551" width="11" style="1" customWidth="1"/>
    <col min="12552" max="12552" width="11.140625" style="1" customWidth="1"/>
    <col min="12553" max="12553" width="10.7109375" style="1" customWidth="1"/>
    <col min="12554" max="12800" width="9.140625" style="1"/>
    <col min="12801" max="12801" width="5.85546875" style="1" customWidth="1"/>
    <col min="12802" max="12802" width="6.140625" style="1" customWidth="1"/>
    <col min="12803" max="12803" width="11.42578125" style="1" customWidth="1"/>
    <col min="12804" max="12804" width="15.85546875" style="1" customWidth="1"/>
    <col min="12805" max="12805" width="11.28515625" style="1" customWidth="1"/>
    <col min="12806" max="12806" width="10.85546875" style="1" customWidth="1"/>
    <col min="12807" max="12807" width="11" style="1" customWidth="1"/>
    <col min="12808" max="12808" width="11.140625" style="1" customWidth="1"/>
    <col min="12809" max="12809" width="10.7109375" style="1" customWidth="1"/>
    <col min="12810" max="13056" width="9.140625" style="1"/>
    <col min="13057" max="13057" width="5.85546875" style="1" customWidth="1"/>
    <col min="13058" max="13058" width="6.140625" style="1" customWidth="1"/>
    <col min="13059" max="13059" width="11.42578125" style="1" customWidth="1"/>
    <col min="13060" max="13060" width="15.85546875" style="1" customWidth="1"/>
    <col min="13061" max="13061" width="11.28515625" style="1" customWidth="1"/>
    <col min="13062" max="13062" width="10.85546875" style="1" customWidth="1"/>
    <col min="13063" max="13063" width="11" style="1" customWidth="1"/>
    <col min="13064" max="13064" width="11.140625" style="1" customWidth="1"/>
    <col min="13065" max="13065" width="10.7109375" style="1" customWidth="1"/>
    <col min="13066" max="13312" width="9.140625" style="1"/>
    <col min="13313" max="13313" width="5.85546875" style="1" customWidth="1"/>
    <col min="13314" max="13314" width="6.140625" style="1" customWidth="1"/>
    <col min="13315" max="13315" width="11.42578125" style="1" customWidth="1"/>
    <col min="13316" max="13316" width="15.85546875" style="1" customWidth="1"/>
    <col min="13317" max="13317" width="11.28515625" style="1" customWidth="1"/>
    <col min="13318" max="13318" width="10.85546875" style="1" customWidth="1"/>
    <col min="13319" max="13319" width="11" style="1" customWidth="1"/>
    <col min="13320" max="13320" width="11.140625" style="1" customWidth="1"/>
    <col min="13321" max="13321" width="10.7109375" style="1" customWidth="1"/>
    <col min="13322" max="13568" width="9.140625" style="1"/>
    <col min="13569" max="13569" width="5.85546875" style="1" customWidth="1"/>
    <col min="13570" max="13570" width="6.140625" style="1" customWidth="1"/>
    <col min="13571" max="13571" width="11.42578125" style="1" customWidth="1"/>
    <col min="13572" max="13572" width="15.85546875" style="1" customWidth="1"/>
    <col min="13573" max="13573" width="11.28515625" style="1" customWidth="1"/>
    <col min="13574" max="13574" width="10.85546875" style="1" customWidth="1"/>
    <col min="13575" max="13575" width="11" style="1" customWidth="1"/>
    <col min="13576" max="13576" width="11.140625" style="1" customWidth="1"/>
    <col min="13577" max="13577" width="10.7109375" style="1" customWidth="1"/>
    <col min="13578" max="13824" width="9.140625" style="1"/>
    <col min="13825" max="13825" width="5.85546875" style="1" customWidth="1"/>
    <col min="13826" max="13826" width="6.140625" style="1" customWidth="1"/>
    <col min="13827" max="13827" width="11.42578125" style="1" customWidth="1"/>
    <col min="13828" max="13828" width="15.85546875" style="1" customWidth="1"/>
    <col min="13829" max="13829" width="11.28515625" style="1" customWidth="1"/>
    <col min="13830" max="13830" width="10.85546875" style="1" customWidth="1"/>
    <col min="13831" max="13831" width="11" style="1" customWidth="1"/>
    <col min="13832" max="13832" width="11.140625" style="1" customWidth="1"/>
    <col min="13833" max="13833" width="10.7109375" style="1" customWidth="1"/>
    <col min="13834" max="14080" width="9.140625" style="1"/>
    <col min="14081" max="14081" width="5.85546875" style="1" customWidth="1"/>
    <col min="14082" max="14082" width="6.140625" style="1" customWidth="1"/>
    <col min="14083" max="14083" width="11.42578125" style="1" customWidth="1"/>
    <col min="14084" max="14084" width="15.85546875" style="1" customWidth="1"/>
    <col min="14085" max="14085" width="11.28515625" style="1" customWidth="1"/>
    <col min="14086" max="14086" width="10.85546875" style="1" customWidth="1"/>
    <col min="14087" max="14087" width="11" style="1" customWidth="1"/>
    <col min="14088" max="14088" width="11.140625" style="1" customWidth="1"/>
    <col min="14089" max="14089" width="10.7109375" style="1" customWidth="1"/>
    <col min="14090" max="14336" width="9.140625" style="1"/>
    <col min="14337" max="14337" width="5.85546875" style="1" customWidth="1"/>
    <col min="14338" max="14338" width="6.140625" style="1" customWidth="1"/>
    <col min="14339" max="14339" width="11.42578125" style="1" customWidth="1"/>
    <col min="14340" max="14340" width="15.85546875" style="1" customWidth="1"/>
    <col min="14341" max="14341" width="11.28515625" style="1" customWidth="1"/>
    <col min="14342" max="14342" width="10.85546875" style="1" customWidth="1"/>
    <col min="14343" max="14343" width="11" style="1" customWidth="1"/>
    <col min="14344" max="14344" width="11.140625" style="1" customWidth="1"/>
    <col min="14345" max="14345" width="10.7109375" style="1" customWidth="1"/>
    <col min="14346" max="14592" width="9.140625" style="1"/>
    <col min="14593" max="14593" width="5.85546875" style="1" customWidth="1"/>
    <col min="14594" max="14594" width="6.140625" style="1" customWidth="1"/>
    <col min="14595" max="14595" width="11.42578125" style="1" customWidth="1"/>
    <col min="14596" max="14596" width="15.85546875" style="1" customWidth="1"/>
    <col min="14597" max="14597" width="11.28515625" style="1" customWidth="1"/>
    <col min="14598" max="14598" width="10.85546875" style="1" customWidth="1"/>
    <col min="14599" max="14599" width="11" style="1" customWidth="1"/>
    <col min="14600" max="14600" width="11.140625" style="1" customWidth="1"/>
    <col min="14601" max="14601" width="10.7109375" style="1" customWidth="1"/>
    <col min="14602" max="14848" width="9.140625" style="1"/>
    <col min="14849" max="14849" width="5.85546875" style="1" customWidth="1"/>
    <col min="14850" max="14850" width="6.140625" style="1" customWidth="1"/>
    <col min="14851" max="14851" width="11.42578125" style="1" customWidth="1"/>
    <col min="14852" max="14852" width="15.85546875" style="1" customWidth="1"/>
    <col min="14853" max="14853" width="11.28515625" style="1" customWidth="1"/>
    <col min="14854" max="14854" width="10.85546875" style="1" customWidth="1"/>
    <col min="14855" max="14855" width="11" style="1" customWidth="1"/>
    <col min="14856" max="14856" width="11.140625" style="1" customWidth="1"/>
    <col min="14857" max="14857" width="10.7109375" style="1" customWidth="1"/>
    <col min="14858" max="15104" width="9.140625" style="1"/>
    <col min="15105" max="15105" width="5.85546875" style="1" customWidth="1"/>
    <col min="15106" max="15106" width="6.140625" style="1" customWidth="1"/>
    <col min="15107" max="15107" width="11.42578125" style="1" customWidth="1"/>
    <col min="15108" max="15108" width="15.85546875" style="1" customWidth="1"/>
    <col min="15109" max="15109" width="11.28515625" style="1" customWidth="1"/>
    <col min="15110" max="15110" width="10.85546875" style="1" customWidth="1"/>
    <col min="15111" max="15111" width="11" style="1" customWidth="1"/>
    <col min="15112" max="15112" width="11.140625" style="1" customWidth="1"/>
    <col min="15113" max="15113" width="10.7109375" style="1" customWidth="1"/>
    <col min="15114" max="15360" width="9.140625" style="1"/>
    <col min="15361" max="15361" width="5.85546875" style="1" customWidth="1"/>
    <col min="15362" max="15362" width="6.140625" style="1" customWidth="1"/>
    <col min="15363" max="15363" width="11.42578125" style="1" customWidth="1"/>
    <col min="15364" max="15364" width="15.85546875" style="1" customWidth="1"/>
    <col min="15365" max="15365" width="11.28515625" style="1" customWidth="1"/>
    <col min="15366" max="15366" width="10.85546875" style="1" customWidth="1"/>
    <col min="15367" max="15367" width="11" style="1" customWidth="1"/>
    <col min="15368" max="15368" width="11.140625" style="1" customWidth="1"/>
    <col min="15369" max="15369" width="10.7109375" style="1" customWidth="1"/>
    <col min="15370" max="15616" width="9.140625" style="1"/>
    <col min="15617" max="15617" width="5.85546875" style="1" customWidth="1"/>
    <col min="15618" max="15618" width="6.140625" style="1" customWidth="1"/>
    <col min="15619" max="15619" width="11.42578125" style="1" customWidth="1"/>
    <col min="15620" max="15620" width="15.85546875" style="1" customWidth="1"/>
    <col min="15621" max="15621" width="11.28515625" style="1" customWidth="1"/>
    <col min="15622" max="15622" width="10.85546875" style="1" customWidth="1"/>
    <col min="15623" max="15623" width="11" style="1" customWidth="1"/>
    <col min="15624" max="15624" width="11.140625" style="1" customWidth="1"/>
    <col min="15625" max="15625" width="10.7109375" style="1" customWidth="1"/>
    <col min="15626" max="15872" width="9.140625" style="1"/>
    <col min="15873" max="15873" width="5.85546875" style="1" customWidth="1"/>
    <col min="15874" max="15874" width="6.140625" style="1" customWidth="1"/>
    <col min="15875" max="15875" width="11.42578125" style="1" customWidth="1"/>
    <col min="15876" max="15876" width="15.85546875" style="1" customWidth="1"/>
    <col min="15877" max="15877" width="11.28515625" style="1" customWidth="1"/>
    <col min="15878" max="15878" width="10.85546875" style="1" customWidth="1"/>
    <col min="15879" max="15879" width="11" style="1" customWidth="1"/>
    <col min="15880" max="15880" width="11.140625" style="1" customWidth="1"/>
    <col min="15881" max="15881" width="10.7109375" style="1" customWidth="1"/>
    <col min="15882" max="16128" width="9.140625" style="1"/>
    <col min="16129" max="16129" width="5.85546875" style="1" customWidth="1"/>
    <col min="16130" max="16130" width="6.140625" style="1" customWidth="1"/>
    <col min="16131" max="16131" width="11.42578125" style="1" customWidth="1"/>
    <col min="16132" max="16132" width="15.85546875" style="1" customWidth="1"/>
    <col min="16133" max="16133" width="11.28515625" style="1" customWidth="1"/>
    <col min="16134" max="16134" width="10.85546875" style="1" customWidth="1"/>
    <col min="16135" max="16135" width="11" style="1" customWidth="1"/>
    <col min="16136" max="16136" width="11.140625" style="1" customWidth="1"/>
    <col min="16137" max="16137" width="10.7109375" style="1" customWidth="1"/>
    <col min="16138" max="16384" width="9.140625" style="1"/>
  </cols>
  <sheetData>
    <row r="1" spans="1:256" ht="13.5" thickTop="1" x14ac:dyDescent="0.2">
      <c r="A1" s="316" t="s">
        <v>2</v>
      </c>
      <c r="B1" s="317"/>
      <c r="C1" s="186" t="s">
        <v>105</v>
      </c>
      <c r="D1" s="187"/>
      <c r="E1" s="188"/>
      <c r="F1" s="187"/>
      <c r="G1" s="189" t="s">
        <v>75</v>
      </c>
      <c r="H1" s="190" t="s">
        <v>550</v>
      </c>
      <c r="I1" s="191"/>
    </row>
    <row r="2" spans="1:256" ht="13.5" thickBot="1" x14ac:dyDescent="0.25">
      <c r="A2" s="318" t="s">
        <v>76</v>
      </c>
      <c r="B2" s="319"/>
      <c r="C2" s="192" t="s">
        <v>552</v>
      </c>
      <c r="D2" s="193"/>
      <c r="E2" s="194"/>
      <c r="F2" s="193"/>
      <c r="G2" s="320" t="s">
        <v>551</v>
      </c>
      <c r="H2" s="321"/>
      <c r="I2" s="322"/>
    </row>
    <row r="3" spans="1:256" ht="13.5" thickTop="1" x14ac:dyDescent="0.2">
      <c r="F3" s="127"/>
    </row>
    <row r="4" spans="1:256" ht="19.5" customHeight="1" x14ac:dyDescent="0.25">
      <c r="A4" s="195" t="s">
        <v>77</v>
      </c>
      <c r="B4" s="196"/>
      <c r="C4" s="196"/>
      <c r="D4" s="196"/>
      <c r="E4" s="197"/>
      <c r="F4" s="196"/>
      <c r="G4" s="196"/>
      <c r="H4" s="196"/>
      <c r="I4" s="196"/>
    </row>
    <row r="5" spans="1:256" ht="13.5" thickBot="1" x14ac:dyDescent="0.25"/>
    <row r="6" spans="1:256" s="127" customFormat="1" ht="13.5" thickBot="1" x14ac:dyDescent="0.25">
      <c r="A6" s="198"/>
      <c r="B6" s="199" t="s">
        <v>78</v>
      </c>
      <c r="C6" s="199"/>
      <c r="D6" s="200"/>
      <c r="E6" s="201" t="s">
        <v>25</v>
      </c>
      <c r="F6" s="202" t="s">
        <v>26</v>
      </c>
      <c r="G6" s="202" t="s">
        <v>27</v>
      </c>
      <c r="H6" s="202" t="s">
        <v>28</v>
      </c>
      <c r="I6" s="203" t="s">
        <v>29</v>
      </c>
    </row>
    <row r="7" spans="1:256" s="127" customFormat="1" x14ac:dyDescent="0.2">
      <c r="A7" s="293" t="str">
        <f>'03 03 Pol'!B7</f>
        <v>95</v>
      </c>
      <c r="B7" s="62" t="str">
        <f>'03 03 Pol'!C7</f>
        <v>Dokončovací konstrukce na pozemních stavbách</v>
      </c>
      <c r="D7" s="204"/>
      <c r="E7" s="294">
        <f>'03 03 Pol'!BA9</f>
        <v>0</v>
      </c>
      <c r="F7" s="295">
        <f>'03 03 Pol'!BB9</f>
        <v>0</v>
      </c>
      <c r="G7" s="295">
        <f>'03 03 Pol'!BC9</f>
        <v>0</v>
      </c>
      <c r="H7" s="295">
        <f>'03 03 Pol'!BD9</f>
        <v>0</v>
      </c>
      <c r="I7" s="296">
        <f>'03 03 Pol'!BE9</f>
        <v>0</v>
      </c>
    </row>
    <row r="8" spans="1:256" s="127" customFormat="1" x14ac:dyDescent="0.2">
      <c r="A8" s="293" t="str">
        <f>'03 03 Pol'!B10</f>
        <v>733</v>
      </c>
      <c r="B8" s="62" t="str">
        <f>'03 03 Pol'!C10</f>
        <v>Rozvod potrubí</v>
      </c>
      <c r="D8" s="204"/>
      <c r="E8" s="294">
        <f>'03 03 Pol'!BA21</f>
        <v>0</v>
      </c>
      <c r="F8" s="295">
        <f>'03 03 Pol'!BB21</f>
        <v>0</v>
      </c>
      <c r="G8" s="295">
        <f>'03 03 Pol'!BC21</f>
        <v>0</v>
      </c>
      <c r="H8" s="295">
        <f>'03 03 Pol'!BD21</f>
        <v>0</v>
      </c>
      <c r="I8" s="296">
        <f>'03 03 Pol'!BE21</f>
        <v>0</v>
      </c>
    </row>
    <row r="9" spans="1:256" s="127" customFormat="1" x14ac:dyDescent="0.2">
      <c r="A9" s="293" t="str">
        <f>'03 03 Pol'!B22</f>
        <v>734</v>
      </c>
      <c r="B9" s="62" t="str">
        <f>'03 03 Pol'!C22</f>
        <v>Armatury</v>
      </c>
      <c r="D9" s="204"/>
      <c r="E9" s="294">
        <f>'03 03 Pol'!BA26</f>
        <v>0</v>
      </c>
      <c r="F9" s="295">
        <f>'03 03 Pol'!BB26</f>
        <v>0</v>
      </c>
      <c r="G9" s="295">
        <f>'03 03 Pol'!BC26</f>
        <v>0</v>
      </c>
      <c r="H9" s="295">
        <f>'03 03 Pol'!BD26</f>
        <v>0</v>
      </c>
      <c r="I9" s="296">
        <f>'03 03 Pol'!BE26</f>
        <v>0</v>
      </c>
    </row>
    <row r="10" spans="1:256" s="127" customFormat="1" ht="13.5" thickBot="1" x14ac:dyDescent="0.25">
      <c r="A10" s="293" t="str">
        <f>'03 03 Pol'!B27</f>
        <v>735</v>
      </c>
      <c r="B10" s="62" t="str">
        <f>'03 03 Pol'!C27</f>
        <v>Otopná tělesa</v>
      </c>
      <c r="D10" s="204"/>
      <c r="E10" s="294">
        <f>'03 03 Pol'!BA39</f>
        <v>0</v>
      </c>
      <c r="F10" s="295">
        <f>'03 03 Pol'!BB39</f>
        <v>0</v>
      </c>
      <c r="G10" s="295">
        <f>'03 03 Pol'!BC39</f>
        <v>0</v>
      </c>
      <c r="H10" s="295">
        <f>'03 03 Pol'!BD39</f>
        <v>0</v>
      </c>
      <c r="I10" s="296">
        <f>'03 03 Pol'!BE39</f>
        <v>0</v>
      </c>
    </row>
    <row r="11" spans="1:256" ht="13.5" thickBot="1" x14ac:dyDescent="0.25">
      <c r="A11" s="205"/>
      <c r="B11" s="206" t="s">
        <v>79</v>
      </c>
      <c r="C11" s="206"/>
      <c r="D11" s="207"/>
      <c r="E11" s="208">
        <f>SUM(E7:E10)</f>
        <v>0</v>
      </c>
      <c r="F11" s="209">
        <f>SUM(F7:F10)</f>
        <v>0</v>
      </c>
      <c r="G11" s="209">
        <f>SUM(G7:G10)</f>
        <v>0</v>
      </c>
      <c r="H11" s="209">
        <f>SUM(H7:H10)</f>
        <v>0</v>
      </c>
      <c r="I11" s="210">
        <f>SUM(I7:I10)</f>
        <v>0</v>
      </c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14"/>
      <c r="DH11" s="14"/>
      <c r="DI11" s="14"/>
      <c r="DJ11" s="14"/>
      <c r="DK11" s="14"/>
      <c r="DL11" s="14"/>
      <c r="DM11" s="14"/>
      <c r="DN11" s="14"/>
      <c r="DO11" s="14"/>
      <c r="DP11" s="14"/>
      <c r="DQ11" s="14"/>
      <c r="DR11" s="14"/>
      <c r="DS11" s="14"/>
      <c r="DT11" s="14"/>
      <c r="DU11" s="14"/>
      <c r="DV11" s="14"/>
      <c r="DW11" s="14"/>
      <c r="DX11" s="14"/>
      <c r="DY11" s="14"/>
      <c r="DZ11" s="14"/>
      <c r="EA11" s="14"/>
      <c r="EB11" s="14"/>
      <c r="EC11" s="14"/>
      <c r="ED11" s="14"/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/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 s="14"/>
      <c r="FG11" s="14"/>
      <c r="FH11" s="14"/>
      <c r="FI11" s="14"/>
      <c r="FJ11" s="14"/>
      <c r="FK11" s="14"/>
      <c r="FL11" s="14"/>
      <c r="FM11" s="14"/>
      <c r="FN11" s="14"/>
      <c r="FO11" s="14"/>
      <c r="FP11" s="14"/>
      <c r="FQ11" s="14"/>
      <c r="FR11" s="14"/>
      <c r="FS11" s="14"/>
      <c r="FT11" s="14"/>
      <c r="FU11" s="14"/>
      <c r="FV11" s="14"/>
      <c r="FW11" s="14"/>
      <c r="FX11" s="14"/>
      <c r="FY11" s="14"/>
      <c r="FZ11" s="14"/>
      <c r="GA11" s="14"/>
      <c r="GB11" s="14"/>
      <c r="GC11" s="14"/>
      <c r="GD11" s="14"/>
      <c r="GE11" s="14"/>
      <c r="GF11" s="14"/>
      <c r="GG11" s="14"/>
      <c r="GH11" s="14"/>
      <c r="GI11" s="14"/>
      <c r="GJ11" s="14"/>
      <c r="GK11" s="14"/>
      <c r="GL11" s="14"/>
      <c r="GM11" s="14"/>
      <c r="GN11" s="14"/>
      <c r="GO11" s="14"/>
      <c r="GP11" s="14"/>
      <c r="GQ11" s="14"/>
      <c r="GR11" s="14"/>
      <c r="GS11" s="14"/>
      <c r="GT11" s="14"/>
      <c r="GU11" s="14"/>
      <c r="GV11" s="14"/>
      <c r="GW11" s="14"/>
      <c r="GX11" s="14"/>
      <c r="GY11" s="14"/>
      <c r="GZ11" s="14"/>
      <c r="HA11" s="14"/>
      <c r="HB11" s="14"/>
      <c r="HC11" s="14"/>
      <c r="HD11" s="14"/>
      <c r="HE11" s="14"/>
      <c r="HF11" s="14"/>
      <c r="HG11" s="14"/>
      <c r="HH11" s="14"/>
      <c r="HI11" s="14"/>
      <c r="HJ11" s="14"/>
      <c r="HK11" s="14"/>
      <c r="HL11" s="14"/>
      <c r="HM11" s="14"/>
      <c r="HN11" s="14"/>
      <c r="HO11" s="14"/>
      <c r="HP11" s="14"/>
      <c r="HQ11" s="14"/>
      <c r="HR11" s="14"/>
      <c r="HS11" s="14"/>
      <c r="HT11" s="14"/>
      <c r="HU11" s="14"/>
      <c r="HV11" s="14"/>
      <c r="HW11" s="14"/>
      <c r="HX11" s="14"/>
      <c r="HY11" s="14"/>
      <c r="HZ11" s="14"/>
      <c r="IA11" s="14"/>
      <c r="IB11" s="14"/>
      <c r="IC11" s="14"/>
      <c r="ID11" s="14"/>
      <c r="IE11" s="14"/>
      <c r="IF11" s="14"/>
      <c r="IG11" s="14"/>
      <c r="IH11" s="14"/>
      <c r="II11" s="14"/>
      <c r="IJ11" s="14"/>
      <c r="IK11" s="14"/>
      <c r="IL11" s="14"/>
      <c r="IM11" s="14"/>
      <c r="IN11" s="14"/>
      <c r="IO11" s="14"/>
      <c r="IP11" s="14"/>
      <c r="IQ11" s="14"/>
      <c r="IR11" s="14"/>
      <c r="IS11" s="14"/>
      <c r="IT11" s="14"/>
      <c r="IU11" s="14"/>
      <c r="IV11" s="14"/>
    </row>
    <row r="12" spans="1:256" x14ac:dyDescent="0.2">
      <c r="A12" s="127"/>
      <c r="B12" s="127"/>
      <c r="C12" s="127"/>
      <c r="D12" s="127"/>
      <c r="E12" s="127"/>
      <c r="F12" s="127"/>
      <c r="G12" s="127"/>
      <c r="H12" s="127"/>
      <c r="I12" s="127"/>
    </row>
    <row r="13" spans="1:256" ht="18" x14ac:dyDescent="0.25">
      <c r="A13" s="196" t="s">
        <v>80</v>
      </c>
      <c r="B13" s="196"/>
      <c r="C13" s="196"/>
      <c r="D13" s="196"/>
      <c r="E13" s="196"/>
      <c r="F13" s="196"/>
      <c r="G13" s="211"/>
      <c r="H13" s="196"/>
      <c r="I13" s="196"/>
      <c r="BA13" s="133"/>
      <c r="BB13" s="133"/>
      <c r="BC13" s="133"/>
      <c r="BD13" s="133"/>
      <c r="BE13" s="133"/>
    </row>
    <row r="14" spans="1:256" ht="13.5" thickBot="1" x14ac:dyDescent="0.25"/>
    <row r="15" spans="1:256" x14ac:dyDescent="0.2">
      <c r="A15" s="162" t="s">
        <v>81</v>
      </c>
      <c r="B15" s="163"/>
      <c r="C15" s="163"/>
      <c r="D15" s="212"/>
      <c r="E15" s="213" t="s">
        <v>82</v>
      </c>
      <c r="F15" s="214" t="s">
        <v>12</v>
      </c>
      <c r="G15" s="215" t="s">
        <v>83</v>
      </c>
      <c r="H15" s="216"/>
      <c r="I15" s="217" t="s">
        <v>82</v>
      </c>
    </row>
    <row r="16" spans="1:256" x14ac:dyDescent="0.2">
      <c r="A16" s="156" t="s">
        <v>431</v>
      </c>
      <c r="B16" s="147"/>
      <c r="C16" s="147"/>
      <c r="D16" s="218"/>
      <c r="E16" s="219"/>
      <c r="F16" s="220"/>
      <c r="G16" s="221">
        <v>0</v>
      </c>
      <c r="H16" s="222"/>
      <c r="I16" s="223">
        <f t="shared" ref="I16:I23" si="0">E16+F16*G16/100</f>
        <v>0</v>
      </c>
      <c r="BA16" s="1">
        <v>0</v>
      </c>
    </row>
    <row r="17" spans="1:53" x14ac:dyDescent="0.2">
      <c r="A17" s="156" t="s">
        <v>432</v>
      </c>
      <c r="B17" s="147"/>
      <c r="C17" s="147"/>
      <c r="D17" s="218"/>
      <c r="E17" s="219"/>
      <c r="F17" s="220"/>
      <c r="G17" s="221">
        <v>0</v>
      </c>
      <c r="H17" s="222"/>
      <c r="I17" s="223">
        <f t="shared" si="0"/>
        <v>0</v>
      </c>
      <c r="BA17" s="1">
        <v>0</v>
      </c>
    </row>
    <row r="18" spans="1:53" x14ac:dyDescent="0.2">
      <c r="A18" s="156" t="s">
        <v>433</v>
      </c>
      <c r="B18" s="147"/>
      <c r="C18" s="147"/>
      <c r="D18" s="218"/>
      <c r="E18" s="219"/>
      <c r="F18" s="220"/>
      <c r="G18" s="221">
        <v>0</v>
      </c>
      <c r="H18" s="222"/>
      <c r="I18" s="223">
        <f t="shared" si="0"/>
        <v>0</v>
      </c>
      <c r="BA18" s="1">
        <v>0</v>
      </c>
    </row>
    <row r="19" spans="1:53" x14ac:dyDescent="0.2">
      <c r="A19" s="156" t="s">
        <v>434</v>
      </c>
      <c r="B19" s="147"/>
      <c r="C19" s="147"/>
      <c r="D19" s="218"/>
      <c r="E19" s="219"/>
      <c r="F19" s="220"/>
      <c r="G19" s="221">
        <v>0</v>
      </c>
      <c r="H19" s="222"/>
      <c r="I19" s="223">
        <f t="shared" si="0"/>
        <v>0</v>
      </c>
      <c r="BA19" s="1">
        <v>0</v>
      </c>
    </row>
    <row r="20" spans="1:53" x14ac:dyDescent="0.2">
      <c r="A20" s="156" t="s">
        <v>435</v>
      </c>
      <c r="B20" s="147"/>
      <c r="C20" s="147"/>
      <c r="D20" s="218"/>
      <c r="E20" s="219"/>
      <c r="F20" s="220"/>
      <c r="G20" s="221">
        <v>0</v>
      </c>
      <c r="H20" s="222"/>
      <c r="I20" s="223">
        <f t="shared" si="0"/>
        <v>0</v>
      </c>
      <c r="BA20" s="1">
        <v>2</v>
      </c>
    </row>
    <row r="21" spans="1:53" x14ac:dyDescent="0.2">
      <c r="A21" s="156" t="s">
        <v>436</v>
      </c>
      <c r="B21" s="147"/>
      <c r="C21" s="147"/>
      <c r="D21" s="218"/>
      <c r="E21" s="219"/>
      <c r="F21" s="220"/>
      <c r="G21" s="221">
        <v>0</v>
      </c>
      <c r="H21" s="222"/>
      <c r="I21" s="223">
        <f t="shared" si="0"/>
        <v>0</v>
      </c>
      <c r="BA21" s="1">
        <v>1</v>
      </c>
    </row>
    <row r="22" spans="1:53" x14ac:dyDescent="0.2">
      <c r="A22" s="156" t="s">
        <v>437</v>
      </c>
      <c r="B22" s="147"/>
      <c r="C22" s="147"/>
      <c r="D22" s="218"/>
      <c r="E22" s="219"/>
      <c r="F22" s="220"/>
      <c r="G22" s="221">
        <v>0</v>
      </c>
      <c r="H22" s="222"/>
      <c r="I22" s="223">
        <f t="shared" si="0"/>
        <v>0</v>
      </c>
      <c r="BA22" s="1">
        <v>2</v>
      </c>
    </row>
    <row r="23" spans="1:53" x14ac:dyDescent="0.2">
      <c r="A23" s="156" t="s">
        <v>438</v>
      </c>
      <c r="B23" s="147"/>
      <c r="C23" s="147"/>
      <c r="D23" s="218"/>
      <c r="E23" s="219"/>
      <c r="F23" s="220"/>
      <c r="G23" s="221">
        <v>0</v>
      </c>
      <c r="H23" s="222"/>
      <c r="I23" s="223">
        <f t="shared" si="0"/>
        <v>0</v>
      </c>
      <c r="BA23" s="1">
        <v>2</v>
      </c>
    </row>
    <row r="24" spans="1:53" ht="13.5" thickBot="1" x14ac:dyDescent="0.25">
      <c r="A24" s="224"/>
      <c r="B24" s="225" t="s">
        <v>84</v>
      </c>
      <c r="C24" s="226"/>
      <c r="D24" s="227"/>
      <c r="E24" s="228"/>
      <c r="F24" s="229"/>
      <c r="G24" s="229"/>
      <c r="H24" s="323">
        <f>SUM(I16:I23)</f>
        <v>0</v>
      </c>
      <c r="I24" s="324"/>
    </row>
    <row r="26" spans="1:53" x14ac:dyDescent="0.2">
      <c r="B26" s="14"/>
      <c r="F26" s="230"/>
      <c r="G26" s="231"/>
      <c r="H26" s="231"/>
      <c r="I26" s="46"/>
    </row>
    <row r="27" spans="1:53" x14ac:dyDescent="0.2">
      <c r="F27" s="230"/>
      <c r="G27" s="231"/>
      <c r="H27" s="231"/>
      <c r="I27" s="46"/>
    </row>
    <row r="28" spans="1:53" x14ac:dyDescent="0.2">
      <c r="F28" s="230"/>
      <c r="G28" s="231"/>
      <c r="H28" s="231"/>
      <c r="I28" s="46"/>
    </row>
    <row r="29" spans="1:53" x14ac:dyDescent="0.2">
      <c r="F29" s="230"/>
      <c r="G29" s="231"/>
      <c r="H29" s="231"/>
      <c r="I29" s="46"/>
    </row>
    <row r="30" spans="1:53" x14ac:dyDescent="0.2">
      <c r="F30" s="230"/>
      <c r="G30" s="231"/>
      <c r="H30" s="231"/>
      <c r="I30" s="46"/>
    </row>
    <row r="31" spans="1:53" x14ac:dyDescent="0.2">
      <c r="F31" s="230"/>
      <c r="G31" s="231"/>
      <c r="H31" s="231"/>
      <c r="I31" s="46"/>
    </row>
    <row r="32" spans="1:53" x14ac:dyDescent="0.2">
      <c r="F32" s="230"/>
      <c r="G32" s="231"/>
      <c r="H32" s="231"/>
      <c r="I32" s="46"/>
    </row>
    <row r="33" spans="6:9" x14ac:dyDescent="0.2">
      <c r="F33" s="230"/>
      <c r="G33" s="231"/>
      <c r="H33" s="231"/>
      <c r="I33" s="46"/>
    </row>
    <row r="34" spans="6:9" x14ac:dyDescent="0.2">
      <c r="F34" s="230"/>
      <c r="G34" s="231"/>
      <c r="H34" s="231"/>
      <c r="I34" s="46"/>
    </row>
    <row r="35" spans="6:9" x14ac:dyDescent="0.2">
      <c r="F35" s="230"/>
      <c r="G35" s="231"/>
      <c r="H35" s="231"/>
      <c r="I35" s="46"/>
    </row>
    <row r="36" spans="6:9" x14ac:dyDescent="0.2">
      <c r="F36" s="230"/>
      <c r="G36" s="231"/>
      <c r="H36" s="231"/>
      <c r="I36" s="46"/>
    </row>
    <row r="37" spans="6:9" x14ac:dyDescent="0.2">
      <c r="F37" s="230"/>
      <c r="G37" s="231"/>
      <c r="H37" s="231"/>
      <c r="I37" s="46"/>
    </row>
    <row r="38" spans="6:9" x14ac:dyDescent="0.2">
      <c r="F38" s="230"/>
      <c r="G38" s="231"/>
      <c r="H38" s="231"/>
      <c r="I38" s="46"/>
    </row>
    <row r="39" spans="6:9" x14ac:dyDescent="0.2">
      <c r="F39" s="230"/>
      <c r="G39" s="231"/>
      <c r="H39" s="231"/>
      <c r="I39" s="46"/>
    </row>
    <row r="40" spans="6:9" x14ac:dyDescent="0.2">
      <c r="F40" s="230"/>
      <c r="G40" s="231"/>
      <c r="H40" s="231"/>
      <c r="I40" s="46"/>
    </row>
    <row r="41" spans="6:9" x14ac:dyDescent="0.2">
      <c r="F41" s="230"/>
      <c r="G41" s="231"/>
      <c r="H41" s="231"/>
      <c r="I41" s="46"/>
    </row>
    <row r="42" spans="6:9" x14ac:dyDescent="0.2">
      <c r="F42" s="230"/>
      <c r="G42" s="231"/>
      <c r="H42" s="231"/>
      <c r="I42" s="46"/>
    </row>
    <row r="43" spans="6:9" x14ac:dyDescent="0.2">
      <c r="F43" s="230"/>
      <c r="G43" s="231"/>
      <c r="H43" s="231"/>
      <c r="I43" s="46"/>
    </row>
    <row r="44" spans="6:9" x14ac:dyDescent="0.2">
      <c r="F44" s="230"/>
      <c r="G44" s="231"/>
      <c r="H44" s="231"/>
      <c r="I44" s="46"/>
    </row>
    <row r="45" spans="6:9" x14ac:dyDescent="0.2">
      <c r="F45" s="230"/>
      <c r="G45" s="231"/>
      <c r="H45" s="231"/>
      <c r="I45" s="46"/>
    </row>
    <row r="46" spans="6:9" x14ac:dyDescent="0.2">
      <c r="F46" s="230"/>
      <c r="G46" s="231"/>
      <c r="H46" s="231"/>
      <c r="I46" s="46"/>
    </row>
    <row r="47" spans="6:9" x14ac:dyDescent="0.2">
      <c r="F47" s="230"/>
      <c r="G47" s="231"/>
      <c r="H47" s="231"/>
      <c r="I47" s="46"/>
    </row>
    <row r="48" spans="6:9" x14ac:dyDescent="0.2">
      <c r="F48" s="230"/>
      <c r="G48" s="231"/>
      <c r="H48" s="231"/>
      <c r="I48" s="46"/>
    </row>
    <row r="49" spans="6:9" x14ac:dyDescent="0.2">
      <c r="F49" s="230"/>
      <c r="G49" s="231"/>
      <c r="H49" s="231"/>
      <c r="I49" s="46"/>
    </row>
    <row r="50" spans="6:9" x14ac:dyDescent="0.2">
      <c r="F50" s="230"/>
      <c r="G50" s="231"/>
      <c r="H50" s="231"/>
      <c r="I50" s="46"/>
    </row>
    <row r="51" spans="6:9" x14ac:dyDescent="0.2">
      <c r="F51" s="230"/>
      <c r="G51" s="231"/>
      <c r="H51" s="231"/>
      <c r="I51" s="46"/>
    </row>
    <row r="52" spans="6:9" x14ac:dyDescent="0.2">
      <c r="F52" s="230"/>
      <c r="G52" s="231"/>
      <c r="H52" s="231"/>
      <c r="I52" s="46"/>
    </row>
    <row r="53" spans="6:9" x14ac:dyDescent="0.2">
      <c r="F53" s="230"/>
      <c r="G53" s="231"/>
      <c r="H53" s="231"/>
      <c r="I53" s="46"/>
    </row>
    <row r="54" spans="6:9" x14ac:dyDescent="0.2">
      <c r="F54" s="230"/>
      <c r="G54" s="231"/>
      <c r="H54" s="231"/>
      <c r="I54" s="46"/>
    </row>
    <row r="55" spans="6:9" x14ac:dyDescent="0.2">
      <c r="F55" s="230"/>
      <c r="G55" s="231"/>
      <c r="H55" s="231"/>
      <c r="I55" s="46"/>
    </row>
    <row r="56" spans="6:9" x14ac:dyDescent="0.2">
      <c r="F56" s="230"/>
      <c r="G56" s="231"/>
      <c r="H56" s="231"/>
      <c r="I56" s="46"/>
    </row>
    <row r="57" spans="6:9" x14ac:dyDescent="0.2">
      <c r="F57" s="230"/>
      <c r="G57" s="231"/>
      <c r="H57" s="231"/>
      <c r="I57" s="46"/>
    </row>
    <row r="58" spans="6:9" x14ac:dyDescent="0.2">
      <c r="F58" s="230"/>
      <c r="G58" s="231"/>
      <c r="H58" s="231"/>
      <c r="I58" s="46"/>
    </row>
    <row r="59" spans="6:9" x14ac:dyDescent="0.2">
      <c r="F59" s="230"/>
      <c r="G59" s="231"/>
      <c r="H59" s="231"/>
      <c r="I59" s="46"/>
    </row>
    <row r="60" spans="6:9" x14ac:dyDescent="0.2">
      <c r="F60" s="230"/>
      <c r="G60" s="231"/>
      <c r="H60" s="231"/>
      <c r="I60" s="46"/>
    </row>
    <row r="61" spans="6:9" x14ac:dyDescent="0.2">
      <c r="F61" s="230"/>
      <c r="G61" s="231"/>
      <c r="H61" s="231"/>
      <c r="I61" s="46"/>
    </row>
    <row r="62" spans="6:9" x14ac:dyDescent="0.2">
      <c r="F62" s="230"/>
      <c r="G62" s="231"/>
      <c r="H62" s="231"/>
      <c r="I62" s="46"/>
    </row>
    <row r="63" spans="6:9" x14ac:dyDescent="0.2">
      <c r="F63" s="230"/>
      <c r="G63" s="231"/>
      <c r="H63" s="231"/>
      <c r="I63" s="46"/>
    </row>
    <row r="64" spans="6:9" x14ac:dyDescent="0.2">
      <c r="F64" s="230"/>
      <c r="G64" s="231"/>
      <c r="H64" s="231"/>
      <c r="I64" s="46"/>
    </row>
    <row r="65" spans="6:9" x14ac:dyDescent="0.2">
      <c r="F65" s="230"/>
      <c r="G65" s="231"/>
      <c r="H65" s="231"/>
      <c r="I65" s="46"/>
    </row>
    <row r="66" spans="6:9" x14ac:dyDescent="0.2">
      <c r="F66" s="230"/>
      <c r="G66" s="231"/>
      <c r="H66" s="231"/>
      <c r="I66" s="46"/>
    </row>
    <row r="67" spans="6:9" x14ac:dyDescent="0.2">
      <c r="F67" s="230"/>
      <c r="G67" s="231"/>
      <c r="H67" s="231"/>
      <c r="I67" s="46"/>
    </row>
    <row r="68" spans="6:9" x14ac:dyDescent="0.2">
      <c r="F68" s="230"/>
      <c r="G68" s="231"/>
      <c r="H68" s="231"/>
      <c r="I68" s="46"/>
    </row>
    <row r="69" spans="6:9" x14ac:dyDescent="0.2">
      <c r="F69" s="230"/>
      <c r="G69" s="231"/>
      <c r="H69" s="231"/>
      <c r="I69" s="46"/>
    </row>
    <row r="70" spans="6:9" x14ac:dyDescent="0.2">
      <c r="F70" s="230"/>
      <c r="G70" s="231"/>
      <c r="H70" s="231"/>
      <c r="I70" s="46"/>
    </row>
    <row r="71" spans="6:9" x14ac:dyDescent="0.2">
      <c r="F71" s="230"/>
      <c r="G71" s="231"/>
      <c r="H71" s="231"/>
      <c r="I71" s="46"/>
    </row>
    <row r="72" spans="6:9" x14ac:dyDescent="0.2">
      <c r="F72" s="230"/>
      <c r="G72" s="231"/>
      <c r="H72" s="231"/>
      <c r="I72" s="46"/>
    </row>
    <row r="73" spans="6:9" x14ac:dyDescent="0.2">
      <c r="F73" s="230"/>
      <c r="G73" s="231"/>
      <c r="H73" s="231"/>
      <c r="I73" s="46"/>
    </row>
    <row r="74" spans="6:9" x14ac:dyDescent="0.2">
      <c r="F74" s="230"/>
      <c r="G74" s="231"/>
      <c r="H74" s="231"/>
      <c r="I74" s="46"/>
    </row>
    <row r="75" spans="6:9" x14ac:dyDescent="0.2">
      <c r="F75" s="230"/>
      <c r="G75" s="231"/>
      <c r="H75" s="231"/>
      <c r="I75" s="46"/>
    </row>
  </sheetData>
  <mergeCells count="4">
    <mergeCell ref="A1:B1"/>
    <mergeCell ref="A2:B2"/>
    <mergeCell ref="G2:I2"/>
    <mergeCell ref="H24:I24"/>
  </mergeCells>
  <pageMargins left="0.98425196850393704" right="0.39370078740157483" top="0.78740157480314965" bottom="0.78740157480314965" header="0" footer="0.19685039370078741"/>
  <pageSetup paperSize="9" scale="90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16</vt:i4>
      </vt:variant>
      <vt:variant>
        <vt:lpstr>Pojmenované oblasti</vt:lpstr>
      </vt:variant>
      <vt:variant>
        <vt:i4>47</vt:i4>
      </vt:variant>
    </vt:vector>
  </HeadingPairs>
  <TitlesOfParts>
    <vt:vector size="63" baseType="lpstr">
      <vt:lpstr>Stavba</vt:lpstr>
      <vt:lpstr>01 01 KL</vt:lpstr>
      <vt:lpstr>01 01 Rek</vt:lpstr>
      <vt:lpstr>01 01 Pol</vt:lpstr>
      <vt:lpstr>02 02 KL</vt:lpstr>
      <vt:lpstr>02 02 Rek</vt:lpstr>
      <vt:lpstr>02 02 Pol</vt:lpstr>
      <vt:lpstr>03 03 KL</vt:lpstr>
      <vt:lpstr>03 03 Rek</vt:lpstr>
      <vt:lpstr>03 03 Pol</vt:lpstr>
      <vt:lpstr>04 04 KL</vt:lpstr>
      <vt:lpstr>04 04 Rek</vt:lpstr>
      <vt:lpstr>04 04 Pol</vt:lpstr>
      <vt:lpstr>05 05 KL</vt:lpstr>
      <vt:lpstr>05 05 Rek</vt:lpstr>
      <vt:lpstr>05 05 Pol</vt:lpstr>
      <vt:lpstr>Stavba!CelkemObjekty</vt:lpstr>
      <vt:lpstr>Stavba!CisloStavby</vt:lpstr>
      <vt:lpstr>Stavba!dadresa</vt:lpstr>
      <vt:lpstr>Stavba!DIČ</vt:lpstr>
      <vt:lpstr>Stavba!dmisto</vt:lpstr>
      <vt:lpstr>Stavba!dpsc</vt:lpstr>
      <vt:lpstr>Stavba!IČO</vt:lpstr>
      <vt:lpstr>Stavba!NazevObjektu</vt:lpstr>
      <vt:lpstr>Stavba!NazevStavby</vt:lpstr>
      <vt:lpstr>'01 01 Pol'!Názvy_tisku</vt:lpstr>
      <vt:lpstr>'01 01 Rek'!Názvy_tisku</vt:lpstr>
      <vt:lpstr>'02 02 Pol'!Názvy_tisku</vt:lpstr>
      <vt:lpstr>'02 02 Rek'!Názvy_tisku</vt:lpstr>
      <vt:lpstr>'03 03 Pol'!Názvy_tisku</vt:lpstr>
      <vt:lpstr>'03 03 Rek'!Názvy_tisku</vt:lpstr>
      <vt:lpstr>'04 04 Pol'!Názvy_tisku</vt:lpstr>
      <vt:lpstr>'04 04 Rek'!Názvy_tisku</vt:lpstr>
      <vt:lpstr>'05 05 Pol'!Názvy_tisku</vt:lpstr>
      <vt:lpstr>'05 05 Rek'!Názvy_tisku</vt:lpstr>
      <vt:lpstr>Stavba!Objednatel</vt:lpstr>
      <vt:lpstr>Stavba!Objekt</vt:lpstr>
      <vt:lpstr>'01 01 KL'!Oblast_tisku</vt:lpstr>
      <vt:lpstr>'01 01 Pol'!Oblast_tisku</vt:lpstr>
      <vt:lpstr>'01 01 Rek'!Oblast_tisku</vt:lpstr>
      <vt:lpstr>'02 02 KL'!Oblast_tisku</vt:lpstr>
      <vt:lpstr>'02 02 Pol'!Oblast_tisku</vt:lpstr>
      <vt:lpstr>'02 02 Rek'!Oblast_tisku</vt:lpstr>
      <vt:lpstr>'03 03 KL'!Oblast_tisku</vt:lpstr>
      <vt:lpstr>'03 03 Pol'!Oblast_tisku</vt:lpstr>
      <vt:lpstr>'03 03 Rek'!Oblast_tisku</vt:lpstr>
      <vt:lpstr>'04 04 KL'!Oblast_tisku</vt:lpstr>
      <vt:lpstr>'04 04 Pol'!Oblast_tisku</vt:lpstr>
      <vt:lpstr>'04 04 Rek'!Oblast_tisku</vt:lpstr>
      <vt:lpstr>'05 05 KL'!Oblast_tisku</vt:lpstr>
      <vt:lpstr>'05 05 Pol'!Oblast_tisku</vt:lpstr>
      <vt:lpstr>'05 05 Rek'!Oblast_tisku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Stavba!SazbaDPH1</vt:lpstr>
      <vt:lpstr>Stavba!SazbaDPH2</vt:lpstr>
      <vt:lpstr>Stavba!SoucetDilu</vt:lpstr>
      <vt:lpstr>Stavba!StavbaCelkem</vt:lpstr>
      <vt:lpstr>Stavba!Zhotovitel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Jirka</dc:creator>
  <cp:lastModifiedBy>Jirka</cp:lastModifiedBy>
  <cp:lastPrinted>2018-02-27T15:19:00Z</cp:lastPrinted>
  <dcterms:created xsi:type="dcterms:W3CDTF">2018-02-27T14:30:29Z</dcterms:created>
  <dcterms:modified xsi:type="dcterms:W3CDTF">2018-02-27T15:19:15Z</dcterms:modified>
</cp:coreProperties>
</file>